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f92998e655fc5d/Pellicule SkyDrive/TechniquePhoto/"/>
    </mc:Choice>
  </mc:AlternateContent>
  <xr:revisionPtr revIDLastSave="52" documentId="13_ncr:1_{CB2028B9-B08D-4FAD-AE6E-5198B893B26D}" xr6:coauthVersionLast="45" xr6:coauthVersionMax="45" xr10:uidLastSave="{718E3545-E849-454E-B52D-027275F7DD76}"/>
  <bookViews>
    <workbookView xWindow="-120" yWindow="-120" windowWidth="29040" windowHeight="15840" xr2:uid="{B1F5A828-87A5-4AFD-A9B8-A4E0C9E3157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K4" i="1"/>
  <c r="I5" i="1"/>
  <c r="G6" i="1"/>
  <c r="E7" i="1"/>
  <c r="M7" i="1"/>
  <c r="I9" i="1"/>
  <c r="G10" i="1"/>
  <c r="E11" i="1"/>
  <c r="M11" i="1"/>
  <c r="I13" i="1"/>
  <c r="G14" i="1"/>
  <c r="E15" i="1"/>
  <c r="M15" i="1"/>
  <c r="I17" i="1"/>
  <c r="G18" i="1"/>
  <c r="E19" i="1"/>
  <c r="M19" i="1"/>
  <c r="I21" i="1"/>
  <c r="G22" i="1"/>
  <c r="E23" i="1"/>
  <c r="M23" i="1"/>
  <c r="I25" i="1"/>
  <c r="G26" i="1"/>
  <c r="E27" i="1"/>
  <c r="M27" i="1"/>
  <c r="I29" i="1"/>
  <c r="G30" i="1"/>
  <c r="E31" i="1"/>
  <c r="M31" i="1"/>
  <c r="I33" i="1"/>
  <c r="E34" i="1"/>
  <c r="G34" i="1"/>
  <c r="I34" i="1"/>
  <c r="K34" i="1"/>
  <c r="M34" i="1"/>
  <c r="E35" i="1"/>
  <c r="G35" i="1"/>
  <c r="I35" i="1"/>
  <c r="K35" i="1"/>
  <c r="M35" i="1"/>
  <c r="E36" i="1"/>
  <c r="G36" i="1"/>
  <c r="I36" i="1"/>
  <c r="K36" i="1"/>
  <c r="M36" i="1"/>
  <c r="E37" i="1"/>
  <c r="G37" i="1"/>
  <c r="I37" i="1"/>
  <c r="K37" i="1"/>
  <c r="M37" i="1"/>
  <c r="E38" i="1"/>
  <c r="G38" i="1"/>
  <c r="I38" i="1"/>
  <c r="K38" i="1"/>
  <c r="M38" i="1"/>
  <c r="E39" i="1"/>
  <c r="G39" i="1"/>
  <c r="I39" i="1"/>
  <c r="K39" i="1"/>
  <c r="M39" i="1"/>
  <c r="E40" i="1"/>
  <c r="G40" i="1"/>
  <c r="I40" i="1"/>
  <c r="K40" i="1"/>
  <c r="M40" i="1"/>
  <c r="E41" i="1"/>
  <c r="G41" i="1"/>
  <c r="I41" i="1"/>
  <c r="K41" i="1"/>
  <c r="M41" i="1"/>
  <c r="E42" i="1"/>
  <c r="G42" i="1"/>
  <c r="I42" i="1"/>
  <c r="K42" i="1"/>
  <c r="M42" i="1"/>
  <c r="E43" i="1"/>
  <c r="G43" i="1"/>
  <c r="I43" i="1"/>
  <c r="K43" i="1"/>
  <c r="M43" i="1"/>
  <c r="E44" i="1"/>
  <c r="G44" i="1"/>
  <c r="I44" i="1"/>
  <c r="K44" i="1"/>
  <c r="M44" i="1"/>
  <c r="E45" i="1"/>
  <c r="G45" i="1"/>
  <c r="I45" i="1"/>
  <c r="K45" i="1"/>
  <c r="M45" i="1"/>
  <c r="E46" i="1"/>
  <c r="G46" i="1"/>
  <c r="I46" i="1"/>
  <c r="K46" i="1"/>
  <c r="M46" i="1"/>
  <c r="E47" i="1"/>
  <c r="G47" i="1"/>
  <c r="I47" i="1"/>
  <c r="K47" i="1"/>
  <c r="M47" i="1"/>
  <c r="E48" i="1"/>
  <c r="G48" i="1"/>
  <c r="I48" i="1"/>
  <c r="K48" i="1"/>
  <c r="M48" i="1"/>
  <c r="E49" i="1"/>
  <c r="G49" i="1"/>
  <c r="I49" i="1"/>
  <c r="K49" i="1"/>
  <c r="M49" i="1"/>
  <c r="E50" i="1"/>
  <c r="G50" i="1"/>
  <c r="I50" i="1"/>
  <c r="K50" i="1"/>
  <c r="M50" i="1"/>
  <c r="E51" i="1"/>
  <c r="G51" i="1"/>
  <c r="I51" i="1"/>
  <c r="K51" i="1"/>
  <c r="M51" i="1"/>
  <c r="E52" i="1"/>
  <c r="G52" i="1"/>
  <c r="I52" i="1"/>
  <c r="K52" i="1"/>
  <c r="M52" i="1"/>
  <c r="E53" i="1"/>
  <c r="G53" i="1"/>
  <c r="I53" i="1"/>
  <c r="K53" i="1"/>
  <c r="M53" i="1"/>
  <c r="E54" i="1"/>
  <c r="G54" i="1"/>
  <c r="I54" i="1"/>
  <c r="K54" i="1"/>
  <c r="M54" i="1"/>
  <c r="M3" i="1"/>
  <c r="E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B33" i="1"/>
  <c r="K33" i="1" s="1"/>
  <c r="B32" i="1"/>
  <c r="E32" i="1" s="1"/>
  <c r="B31" i="1"/>
  <c r="G31" i="1" s="1"/>
  <c r="B30" i="1"/>
  <c r="I30" i="1" s="1"/>
  <c r="B29" i="1"/>
  <c r="K29" i="1" s="1"/>
  <c r="B28" i="1"/>
  <c r="E28" i="1" s="1"/>
  <c r="B27" i="1"/>
  <c r="G27" i="1" s="1"/>
  <c r="B26" i="1"/>
  <c r="I26" i="1" s="1"/>
  <c r="B25" i="1"/>
  <c r="K25" i="1" s="1"/>
  <c r="B24" i="1"/>
  <c r="E24" i="1" s="1"/>
  <c r="B23" i="1"/>
  <c r="G23" i="1" s="1"/>
  <c r="B22" i="1"/>
  <c r="I22" i="1" s="1"/>
  <c r="B21" i="1"/>
  <c r="K21" i="1" s="1"/>
  <c r="B20" i="1"/>
  <c r="E20" i="1" s="1"/>
  <c r="B19" i="1"/>
  <c r="G19" i="1" s="1"/>
  <c r="B18" i="1"/>
  <c r="I18" i="1" s="1"/>
  <c r="B17" i="1"/>
  <c r="K17" i="1" s="1"/>
  <c r="B16" i="1"/>
  <c r="E16" i="1" s="1"/>
  <c r="B15" i="1"/>
  <c r="G15" i="1" s="1"/>
  <c r="B14" i="1"/>
  <c r="I14" i="1" s="1"/>
  <c r="B13" i="1"/>
  <c r="K13" i="1" s="1"/>
  <c r="B12" i="1"/>
  <c r="E12" i="1" s="1"/>
  <c r="B11" i="1"/>
  <c r="G11" i="1" s="1"/>
  <c r="B10" i="1"/>
  <c r="I10" i="1" s="1"/>
  <c r="B9" i="1"/>
  <c r="K9" i="1" s="1"/>
  <c r="B8" i="1"/>
  <c r="E8" i="1" s="1"/>
  <c r="B7" i="1"/>
  <c r="G7" i="1" s="1"/>
  <c r="B6" i="1"/>
  <c r="I6" i="1" s="1"/>
  <c r="B5" i="1"/>
  <c r="K5" i="1" s="1"/>
  <c r="C4" i="1"/>
  <c r="B4" i="1"/>
  <c r="E4" i="1" s="1"/>
  <c r="B3" i="1"/>
  <c r="K3" i="1" s="1"/>
  <c r="C32" i="1" l="1"/>
  <c r="C20" i="1"/>
  <c r="K12" i="1"/>
  <c r="C31" i="1"/>
  <c r="C27" i="1"/>
  <c r="C23" i="1"/>
  <c r="C19" i="1"/>
  <c r="C15" i="1"/>
  <c r="C11" i="1"/>
  <c r="C7" i="1"/>
  <c r="G3" i="1"/>
  <c r="G33" i="1"/>
  <c r="I32" i="1"/>
  <c r="K31" i="1"/>
  <c r="M30" i="1"/>
  <c r="E30" i="1"/>
  <c r="G29" i="1"/>
  <c r="I28" i="1"/>
  <c r="K27" i="1"/>
  <c r="M26" i="1"/>
  <c r="E26" i="1"/>
  <c r="G25" i="1"/>
  <c r="I24" i="1"/>
  <c r="K23" i="1"/>
  <c r="M22" i="1"/>
  <c r="E22" i="1"/>
  <c r="G21" i="1"/>
  <c r="K19" i="1"/>
  <c r="M18" i="1"/>
  <c r="E18" i="1"/>
  <c r="G17" i="1"/>
  <c r="I16" i="1"/>
  <c r="K15" i="1"/>
  <c r="M14" i="1"/>
  <c r="E14" i="1"/>
  <c r="G13" i="1"/>
  <c r="I12" i="1"/>
  <c r="K11" i="1"/>
  <c r="M10" i="1"/>
  <c r="E10" i="1"/>
  <c r="G9" i="1"/>
  <c r="I8" i="1"/>
  <c r="K7" i="1"/>
  <c r="M6" i="1"/>
  <c r="E6" i="1"/>
  <c r="G5" i="1"/>
  <c r="I4" i="1"/>
  <c r="C28" i="1"/>
  <c r="C16" i="1"/>
  <c r="K28" i="1"/>
  <c r="K24" i="1"/>
  <c r="K16" i="1"/>
  <c r="K8" i="1"/>
  <c r="C30" i="1"/>
  <c r="C26" i="1"/>
  <c r="C22" i="1"/>
  <c r="C18" i="1"/>
  <c r="C14" i="1"/>
  <c r="C10" i="1"/>
  <c r="C6" i="1"/>
  <c r="I3" i="1"/>
  <c r="M33" i="1"/>
  <c r="E33" i="1"/>
  <c r="G32" i="1"/>
  <c r="I31" i="1"/>
  <c r="K30" i="1"/>
  <c r="M29" i="1"/>
  <c r="E29" i="1"/>
  <c r="G28" i="1"/>
  <c r="I27" i="1"/>
  <c r="K26" i="1"/>
  <c r="M25" i="1"/>
  <c r="E25" i="1"/>
  <c r="G24" i="1"/>
  <c r="I23" i="1"/>
  <c r="K22" i="1"/>
  <c r="M21" i="1"/>
  <c r="E21" i="1"/>
  <c r="G20" i="1"/>
  <c r="I19" i="1"/>
  <c r="K18" i="1"/>
  <c r="M17" i="1"/>
  <c r="E17" i="1"/>
  <c r="G16" i="1"/>
  <c r="I15" i="1"/>
  <c r="K14" i="1"/>
  <c r="M13" i="1"/>
  <c r="E13" i="1"/>
  <c r="G12" i="1"/>
  <c r="I11" i="1"/>
  <c r="K10" i="1"/>
  <c r="M9" i="1"/>
  <c r="E9" i="1"/>
  <c r="G8" i="1"/>
  <c r="I7" i="1"/>
  <c r="K6" i="1"/>
  <c r="M5" i="1"/>
  <c r="E5" i="1"/>
  <c r="G4" i="1"/>
  <c r="C24" i="1"/>
  <c r="C12" i="1"/>
  <c r="C8" i="1"/>
  <c r="K32" i="1"/>
  <c r="K20" i="1"/>
  <c r="C3" i="1"/>
  <c r="C33" i="1"/>
  <c r="C29" i="1"/>
  <c r="C25" i="1"/>
  <c r="C21" i="1"/>
  <c r="C17" i="1"/>
  <c r="C13" i="1"/>
  <c r="C9" i="1"/>
  <c r="C5" i="1"/>
  <c r="M32" i="1"/>
  <c r="M28" i="1"/>
  <c r="M24" i="1"/>
  <c r="M20" i="1"/>
  <c r="M16" i="1"/>
  <c r="M12" i="1"/>
  <c r="M8" i="1"/>
  <c r="M4" i="1"/>
</calcChain>
</file>

<file path=xl/sharedStrings.xml><?xml version="1.0" encoding="utf-8"?>
<sst xmlns="http://schemas.openxmlformats.org/spreadsheetml/2006/main" count="296" uniqueCount="152">
  <si>
    <t>Tableau de correction avec filtre ND</t>
  </si>
  <si>
    <t>ND8</t>
  </si>
  <si>
    <t xml:space="preserve">ND64 </t>
  </si>
  <si>
    <t>ND1000</t>
  </si>
  <si>
    <t>ND64000</t>
  </si>
  <si>
    <t>ND8000</t>
  </si>
  <si>
    <t>1/500s</t>
  </si>
  <si>
    <t>1/400s</t>
  </si>
  <si>
    <t>1/320s</t>
  </si>
  <si>
    <t>1/250s</t>
  </si>
  <si>
    <t>1/200s</t>
  </si>
  <si>
    <t>1/160s</t>
  </si>
  <si>
    <t>1/125s</t>
  </si>
  <si>
    <t>1/100s</t>
  </si>
  <si>
    <t>1/80s</t>
  </si>
  <si>
    <t>1/60s</t>
  </si>
  <si>
    <t>1/50s</t>
  </si>
  <si>
    <t>1/40s</t>
  </si>
  <si>
    <t>1/30s</t>
  </si>
  <si>
    <t>1/25s</t>
  </si>
  <si>
    <t>1/20s</t>
  </si>
  <si>
    <t>1/13s</t>
  </si>
  <si>
    <t>1/10s</t>
  </si>
  <si>
    <t>1/8s</t>
  </si>
  <si>
    <t>1/6s</t>
  </si>
  <si>
    <t>1/5s</t>
  </si>
  <si>
    <t>1/4s</t>
  </si>
  <si>
    <t>0,3s</t>
  </si>
  <si>
    <t>0,4s</t>
  </si>
  <si>
    <t>0,5s</t>
  </si>
  <si>
    <t>0,6</t>
  </si>
  <si>
    <t>0,6s</t>
  </si>
  <si>
    <t>0,8s</t>
  </si>
  <si>
    <t>1s</t>
  </si>
  <si>
    <t>1,3s</t>
  </si>
  <si>
    <t>1,6s</t>
  </si>
  <si>
    <t>2</t>
  </si>
  <si>
    <t>2,5</t>
  </si>
  <si>
    <t>3,2</t>
  </si>
  <si>
    <t>4</t>
  </si>
  <si>
    <t>5</t>
  </si>
  <si>
    <t>6</t>
  </si>
  <si>
    <t>8</t>
  </si>
  <si>
    <t>10</t>
  </si>
  <si>
    <t>13</t>
  </si>
  <si>
    <t>15</t>
  </si>
  <si>
    <t>20</t>
  </si>
  <si>
    <t>25</t>
  </si>
  <si>
    <t>30</t>
  </si>
  <si>
    <t>1/4000</t>
  </si>
  <si>
    <t>1/3200</t>
  </si>
  <si>
    <t>1/2500</t>
  </si>
  <si>
    <t>1/2000</t>
  </si>
  <si>
    <t>1/1600</t>
  </si>
  <si>
    <t>1/1250</t>
  </si>
  <si>
    <t>1/1000</t>
  </si>
  <si>
    <t>1/800</t>
  </si>
  <si>
    <t>1/640</t>
  </si>
  <si>
    <t>1/500</t>
  </si>
  <si>
    <t>1/400</t>
  </si>
  <si>
    <t>1/320</t>
  </si>
  <si>
    <t>1/250</t>
  </si>
  <si>
    <t>1/200</t>
  </si>
  <si>
    <t>1/160</t>
  </si>
  <si>
    <t>1/125</t>
  </si>
  <si>
    <t>1/100</t>
  </si>
  <si>
    <t>1/80</t>
  </si>
  <si>
    <t>1/60</t>
  </si>
  <si>
    <t>1/50</t>
  </si>
  <si>
    <t>1/40</t>
  </si>
  <si>
    <t>1/30</t>
  </si>
  <si>
    <t>1/25</t>
  </si>
  <si>
    <t>1/20</t>
  </si>
  <si>
    <t>1/15</t>
  </si>
  <si>
    <t>1/13</t>
  </si>
  <si>
    <t>1/10</t>
  </si>
  <si>
    <t>1/8</t>
  </si>
  <si>
    <t>1/6</t>
  </si>
  <si>
    <t>1/5</t>
  </si>
  <si>
    <t>1/4</t>
  </si>
  <si>
    <t>0,3</t>
  </si>
  <si>
    <t>0,4</t>
  </si>
  <si>
    <t>0,5</t>
  </si>
  <si>
    <t>0,8</t>
  </si>
  <si>
    <t>1</t>
  </si>
  <si>
    <t>1,3</t>
  </si>
  <si>
    <t>1,6</t>
  </si>
  <si>
    <t>Temps en s sans réduction</t>
  </si>
  <si>
    <t>1m4s</t>
  </si>
  <si>
    <t>1m20s</t>
  </si>
  <si>
    <t>1m44s</t>
  </si>
  <si>
    <t>2m</t>
  </si>
  <si>
    <t>2m40s</t>
  </si>
  <si>
    <t>3m20s</t>
  </si>
  <si>
    <t>4m</t>
  </si>
  <si>
    <t>2m8s</t>
  </si>
  <si>
    <t>3m25s</t>
  </si>
  <si>
    <t>4m16s</t>
  </si>
  <si>
    <t>1m33s</t>
  </si>
  <si>
    <t>1m42s</t>
  </si>
  <si>
    <t>5m20s</t>
  </si>
  <si>
    <t>6m24s</t>
  </si>
  <si>
    <t>8m32s</t>
  </si>
  <si>
    <t>10m40s</t>
  </si>
  <si>
    <t>1m6s</t>
  </si>
  <si>
    <t>1m16s</t>
  </si>
  <si>
    <t>1m40s</t>
  </si>
  <si>
    <t>2m5s</t>
  </si>
  <si>
    <t>2m46s</t>
  </si>
  <si>
    <t>4m10s</t>
  </si>
  <si>
    <t>5m</t>
  </si>
  <si>
    <t>6m40s</t>
  </si>
  <si>
    <t>8m20s</t>
  </si>
  <si>
    <t>10m</t>
  </si>
  <si>
    <t>1,5s</t>
  </si>
  <si>
    <t>2s</t>
  </si>
  <si>
    <t>2,5s</t>
  </si>
  <si>
    <t>3,2s</t>
  </si>
  <si>
    <t>4s</t>
  </si>
  <si>
    <t>5s</t>
  </si>
  <si>
    <t>6s</t>
  </si>
  <si>
    <t>8s</t>
  </si>
  <si>
    <t>10s</t>
  </si>
  <si>
    <t>13s</t>
  </si>
  <si>
    <t>17s *</t>
  </si>
  <si>
    <t>20s</t>
  </si>
  <si>
    <t>25s</t>
  </si>
  <si>
    <t>34s</t>
  </si>
  <si>
    <t>40s</t>
  </si>
  <si>
    <t>51s</t>
  </si>
  <si>
    <t>1m25s</t>
  </si>
  <si>
    <t>2m33s</t>
  </si>
  <si>
    <t>3m24s</t>
  </si>
  <si>
    <t>5m7s</t>
  </si>
  <si>
    <t>6m49s</t>
  </si>
  <si>
    <t>11m5s</t>
  </si>
  <si>
    <t>15s</t>
  </si>
  <si>
    <t>32s</t>
  </si>
  <si>
    <t>50s</t>
  </si>
  <si>
    <t>2m13s</t>
  </si>
  <si>
    <t>4m26s</t>
  </si>
  <si>
    <t>8m53s</t>
  </si>
  <si>
    <t>10m15s</t>
  </si>
  <si>
    <t>16s *</t>
  </si>
  <si>
    <t>26s *</t>
  </si>
  <si>
    <t>1/16s</t>
  </si>
  <si>
    <t>38s</t>
  </si>
  <si>
    <t>64s</t>
  </si>
  <si>
    <t>3s</t>
  </si>
  <si>
    <t>33s</t>
  </si>
  <si>
    <t>48s</t>
  </si>
  <si>
    <t>ND512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</si>
</sst>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"/>
      <color theme="1"/>
      <name val="Calibri"/>
      <family val="2"/>
      <scheme val="minor"/>
    </font>
    <font>
      <sz val="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0" borderId="0" xfId="0" applyNumberFormat="1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165" fontId="3" fillId="0" borderId="0" xfId="0" applyNumberFormat="1" applyFont="1" applyBorder="1"/>
    <xf numFmtId="1" fontId="3" fillId="0" borderId="0" xfId="0" applyNumberFormat="1" applyFont="1" applyBorder="1"/>
    <xf numFmtId="2" fontId="0" fillId="2" borderId="1" xfId="0" applyNumberFormat="1" applyFill="1" applyBorder="1"/>
    <xf numFmtId="164" fontId="0" fillId="2" borderId="0" xfId="0" applyNumberFormat="1" applyFill="1" applyBorder="1"/>
    <xf numFmtId="165" fontId="3" fillId="0" borderId="2" xfId="0" applyNumberFormat="1" applyFont="1" applyBorder="1"/>
    <xf numFmtId="164" fontId="0" fillId="2" borderId="2" xfId="0" applyNumberFormat="1" applyFill="1" applyBorder="1"/>
    <xf numFmtId="1" fontId="3" fillId="0" borderId="2" xfId="0" applyNumberFormat="1" applyFont="1" applyBorder="1"/>
    <xf numFmtId="2" fontId="0" fillId="2" borderId="3" xfId="0" applyNumberFormat="1" applyFill="1" applyBorder="1"/>
    <xf numFmtId="49" fontId="0" fillId="0" borderId="5" xfId="0" applyNumberFormat="1" applyBorder="1" applyAlignment="1">
      <alignment horizontal="right"/>
    </xf>
    <xf numFmtId="164" fontId="3" fillId="0" borderId="6" xfId="0" applyNumberFormat="1" applyFont="1" applyBorder="1"/>
    <xf numFmtId="49" fontId="0" fillId="0" borderId="7" xfId="0" applyNumberFormat="1" applyBorder="1" applyAlignment="1">
      <alignment horizontal="right"/>
    </xf>
    <xf numFmtId="164" fontId="3" fillId="0" borderId="8" xfId="0" applyNumberFormat="1" applyFont="1" applyBorder="1"/>
    <xf numFmtId="164" fontId="3" fillId="0" borderId="5" xfId="0" applyNumberFormat="1" applyFont="1" applyBorder="1"/>
    <xf numFmtId="164" fontId="0" fillId="0" borderId="6" xfId="0" quotePrefix="1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3" fillId="0" borderId="5" xfId="0" applyNumberFormat="1" applyFont="1" applyBorder="1"/>
    <xf numFmtId="164" fontId="0" fillId="0" borderId="6" xfId="0" applyNumberFormat="1" applyBorder="1" applyAlignment="1">
      <alignment horizontal="right"/>
    </xf>
    <xf numFmtId="165" fontId="3" fillId="0" borderId="7" xfId="0" applyNumberFormat="1" applyFont="1" applyBorder="1"/>
    <xf numFmtId="164" fontId="0" fillId="0" borderId="8" xfId="0" applyNumberFormat="1" applyBorder="1" applyAlignment="1">
      <alignment horizontal="right"/>
    </xf>
    <xf numFmtId="164" fontId="4" fillId="0" borderId="6" xfId="0" quotePrefix="1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9" fillId="0" borderId="6" xfId="0" quotePrefix="1" applyNumberFormat="1" applyFont="1" applyBorder="1" applyAlignment="1">
      <alignment horizontal="right" indent="1"/>
    </xf>
    <xf numFmtId="164" fontId="9" fillId="0" borderId="6" xfId="0" applyNumberFormat="1" applyFont="1" applyBorder="1" applyAlignment="1">
      <alignment horizontal="right" indent="1"/>
    </xf>
    <xf numFmtId="164" fontId="0" fillId="0" borderId="6" xfId="0" applyNumberFormat="1" applyBorder="1" applyAlignment="1">
      <alignment horizontal="right" indent="1"/>
    </xf>
    <xf numFmtId="164" fontId="0" fillId="0" borderId="8" xfId="0" applyNumberFormat="1" applyBorder="1" applyAlignment="1">
      <alignment horizontal="right" indent="1"/>
    </xf>
    <xf numFmtId="164" fontId="11" fillId="0" borderId="6" xfId="0" quotePrefix="1" applyNumberFormat="1" applyFont="1" applyBorder="1" applyAlignment="1">
      <alignment horizontal="right"/>
    </xf>
    <xf numFmtId="165" fontId="11" fillId="0" borderId="6" xfId="0" applyNumberFormat="1" applyFont="1" applyBorder="1" applyAlignment="1">
      <alignment horizontal="right"/>
    </xf>
    <xf numFmtId="164" fontId="11" fillId="0" borderId="6" xfId="0" applyNumberFormat="1" applyFont="1" applyBorder="1" applyAlignment="1">
      <alignment horizontal="right"/>
    </xf>
    <xf numFmtId="1" fontId="3" fillId="0" borderId="5" xfId="0" applyNumberFormat="1" applyFont="1" applyBorder="1"/>
    <xf numFmtId="1" fontId="3" fillId="0" borderId="7" xfId="0" applyNumberFormat="1" applyFont="1" applyBorder="1"/>
    <xf numFmtId="164" fontId="11" fillId="0" borderId="8" xfId="0" applyNumberFormat="1" applyFont="1" applyBorder="1" applyAlignment="1">
      <alignment horizontal="right"/>
    </xf>
    <xf numFmtId="164" fontId="13" fillId="0" borderId="6" xfId="0" applyNumberFormat="1" applyFont="1" applyBorder="1" applyAlignment="1">
      <alignment horizontal="right"/>
    </xf>
    <xf numFmtId="164" fontId="13" fillId="0" borderId="8" xfId="0" applyNumberFormat="1" applyFont="1" applyBorder="1" applyAlignment="1">
      <alignment horizontal="right"/>
    </xf>
    <xf numFmtId="2" fontId="15" fillId="0" borderId="6" xfId="0" applyNumberFormat="1" applyFont="1" applyBorder="1" applyAlignment="1">
      <alignment horizontal="right"/>
    </xf>
    <xf numFmtId="2" fontId="15" fillId="0" borderId="8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71455-0608-4172-886B-BAF0B2FA86AD}">
  <dimension ref="A1:U329"/>
  <sheetViews>
    <sheetView tabSelected="1" topLeftCell="A2" zoomScale="145" zoomScaleNormal="145" workbookViewId="0">
      <selection activeCell="A2" sqref="A2:B2"/>
    </sheetView>
  </sheetViews>
  <sheetFormatPr baseColWidth="10" defaultRowHeight="15" x14ac:dyDescent="0.25"/>
  <cols>
    <col min="1" max="1" width="9.42578125" customWidth="1"/>
    <col min="2" max="2" width="0.7109375" style="2" customWidth="1"/>
    <col min="3" max="3" width="0.42578125" customWidth="1"/>
    <col min="4" max="4" width="6.85546875" bestFit="1" customWidth="1"/>
    <col min="5" max="5" width="0.5703125" customWidth="1"/>
    <col min="6" max="6" width="7.7109375" bestFit="1" customWidth="1"/>
    <col min="7" max="7" width="0.5703125" customWidth="1"/>
    <col min="8" max="8" width="7.85546875" bestFit="1" customWidth="1"/>
    <col min="9" max="9" width="0.42578125" customWidth="1"/>
    <col min="10" max="10" width="6.7109375" bestFit="1" customWidth="1"/>
    <col min="11" max="11" width="0.42578125" customWidth="1"/>
    <col min="12" max="12" width="7.7109375" bestFit="1" customWidth="1"/>
    <col min="13" max="13" width="0.42578125" customWidth="1"/>
    <col min="14" max="14" width="7.7109375" bestFit="1" customWidth="1"/>
    <col min="15" max="20" width="11.42578125" style="2"/>
  </cols>
  <sheetData>
    <row r="1" spans="1:21" ht="31.5" customHeight="1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1" ht="60" customHeight="1" x14ac:dyDescent="0.25">
      <c r="A2" s="53" t="s">
        <v>87</v>
      </c>
      <c r="B2" s="54"/>
      <c r="C2" s="47" t="s">
        <v>1</v>
      </c>
      <c r="D2" s="47"/>
      <c r="E2" s="48" t="s">
        <v>2</v>
      </c>
      <c r="F2" s="48"/>
      <c r="G2" s="49" t="s">
        <v>151</v>
      </c>
      <c r="H2" s="49"/>
      <c r="I2" s="50" t="s">
        <v>3</v>
      </c>
      <c r="J2" s="50"/>
      <c r="K2" s="51" t="s">
        <v>5</v>
      </c>
      <c r="L2" s="51"/>
      <c r="M2" s="52" t="s">
        <v>4</v>
      </c>
      <c r="N2" s="52"/>
      <c r="O2" s="4"/>
      <c r="P2" s="4"/>
      <c r="Q2" s="4"/>
      <c r="R2" s="4"/>
      <c r="S2" s="4"/>
      <c r="T2" s="4"/>
      <c r="U2" s="5"/>
    </row>
    <row r="3" spans="1:21" x14ac:dyDescent="0.25">
      <c r="A3" s="18" t="s">
        <v>49</v>
      </c>
      <c r="B3" s="19">
        <f>1/4000</f>
        <v>2.5000000000000001E-4</v>
      </c>
      <c r="C3" s="22">
        <f>B3*O3</f>
        <v>2E-3</v>
      </c>
      <c r="D3" s="23" t="s">
        <v>6</v>
      </c>
      <c r="E3" s="22">
        <f>B3*P3</f>
        <v>1.6E-2</v>
      </c>
      <c r="F3" s="29" t="s">
        <v>15</v>
      </c>
      <c r="G3" s="22">
        <f>B3*Q3</f>
        <v>0.128</v>
      </c>
      <c r="H3" s="33" t="s">
        <v>23</v>
      </c>
      <c r="I3" s="25">
        <f>B3*R3</f>
        <v>0.25</v>
      </c>
      <c r="J3" s="37" t="s">
        <v>26</v>
      </c>
      <c r="K3" s="40">
        <f>B3*S3</f>
        <v>2</v>
      </c>
      <c r="L3" s="43" t="s">
        <v>115</v>
      </c>
      <c r="M3" s="40">
        <f>B3*T3</f>
        <v>16</v>
      </c>
      <c r="N3" s="45" t="s">
        <v>143</v>
      </c>
      <c r="O3" s="6">
        <v>8</v>
      </c>
      <c r="P3" s="7">
        <v>64</v>
      </c>
      <c r="Q3" s="7">
        <v>512</v>
      </c>
      <c r="R3" s="7">
        <v>1000</v>
      </c>
      <c r="S3" s="7">
        <v>8000</v>
      </c>
      <c r="T3" s="7">
        <v>64000</v>
      </c>
      <c r="U3" s="5"/>
    </row>
    <row r="4" spans="1:21" x14ac:dyDescent="0.25">
      <c r="A4" s="18" t="s">
        <v>50</v>
      </c>
      <c r="B4" s="19">
        <f>1/3200</f>
        <v>3.1250000000000001E-4</v>
      </c>
      <c r="C4" s="22">
        <f>B4*O4</f>
        <v>2.5000000000000001E-3</v>
      </c>
      <c r="D4" s="23" t="s">
        <v>7</v>
      </c>
      <c r="E4" s="22">
        <f t="shared" ref="E4:E54" si="0">B4*P4</f>
        <v>0.02</v>
      </c>
      <c r="F4" s="29" t="s">
        <v>16</v>
      </c>
      <c r="G4" s="22">
        <f t="shared" ref="G4:G54" si="1">B4*Q4</f>
        <v>0.16</v>
      </c>
      <c r="H4" s="33" t="s">
        <v>24</v>
      </c>
      <c r="I4" s="25">
        <f t="shared" ref="I4:I54" si="2">B4*R4</f>
        <v>0.3125</v>
      </c>
      <c r="J4" s="38" t="s">
        <v>27</v>
      </c>
      <c r="K4" s="40">
        <f t="shared" ref="K4:K54" si="3">B4*S4</f>
        <v>2.5</v>
      </c>
      <c r="L4" s="43" t="s">
        <v>116</v>
      </c>
      <c r="M4" s="40">
        <f t="shared" ref="M4:M54" si="4">B4*T4</f>
        <v>20</v>
      </c>
      <c r="N4" s="45" t="s">
        <v>125</v>
      </c>
      <c r="O4" s="6">
        <v>8</v>
      </c>
      <c r="P4" s="7">
        <v>64</v>
      </c>
      <c r="Q4" s="7">
        <v>512</v>
      </c>
      <c r="R4" s="7">
        <v>1000</v>
      </c>
      <c r="S4" s="7">
        <v>8000</v>
      </c>
      <c r="T4" s="7">
        <v>64000</v>
      </c>
      <c r="U4" s="5"/>
    </row>
    <row r="5" spans="1:21" x14ac:dyDescent="0.25">
      <c r="A5" s="18" t="s">
        <v>51</v>
      </c>
      <c r="B5" s="19">
        <f>1/2500</f>
        <v>4.0000000000000002E-4</v>
      </c>
      <c r="C5" s="22">
        <f t="shared" ref="C5:C54" si="5">B5*O5</f>
        <v>3.2000000000000002E-3</v>
      </c>
      <c r="D5" s="23" t="s">
        <v>8</v>
      </c>
      <c r="E5" s="22">
        <f t="shared" si="0"/>
        <v>2.5600000000000001E-2</v>
      </c>
      <c r="F5" s="29" t="s">
        <v>17</v>
      </c>
      <c r="G5" s="22">
        <f t="shared" si="1"/>
        <v>0.20480000000000001</v>
      </c>
      <c r="H5" s="33" t="s">
        <v>25</v>
      </c>
      <c r="I5" s="25">
        <f t="shared" si="2"/>
        <v>0.4</v>
      </c>
      <c r="J5" s="38" t="s">
        <v>28</v>
      </c>
      <c r="K5" s="40">
        <f t="shared" si="3"/>
        <v>3.2</v>
      </c>
      <c r="L5" s="43" t="s">
        <v>117</v>
      </c>
      <c r="M5" s="40">
        <f t="shared" si="4"/>
        <v>25.6</v>
      </c>
      <c r="N5" s="45" t="s">
        <v>144</v>
      </c>
      <c r="O5" s="8">
        <v>8</v>
      </c>
      <c r="P5" s="7">
        <v>64</v>
      </c>
      <c r="Q5" s="7">
        <v>512</v>
      </c>
      <c r="R5" s="7">
        <v>1000</v>
      </c>
      <c r="S5" s="7">
        <v>8000</v>
      </c>
      <c r="T5" s="7">
        <v>64000</v>
      </c>
      <c r="U5" s="5"/>
    </row>
    <row r="6" spans="1:21" x14ac:dyDescent="0.25">
      <c r="A6" s="18" t="s">
        <v>52</v>
      </c>
      <c r="B6" s="19">
        <f>1/2000</f>
        <v>5.0000000000000001E-4</v>
      </c>
      <c r="C6" s="22">
        <f t="shared" si="5"/>
        <v>4.0000000000000001E-3</v>
      </c>
      <c r="D6" s="23" t="s">
        <v>9</v>
      </c>
      <c r="E6" s="22">
        <f t="shared" si="0"/>
        <v>3.2000000000000001E-2</v>
      </c>
      <c r="F6" s="29" t="s">
        <v>18</v>
      </c>
      <c r="G6" s="22">
        <f t="shared" si="1"/>
        <v>0.25600000000000001</v>
      </c>
      <c r="H6" s="33" t="s">
        <v>26</v>
      </c>
      <c r="I6" s="25">
        <f t="shared" si="2"/>
        <v>0.5</v>
      </c>
      <c r="J6" s="38" t="s">
        <v>29</v>
      </c>
      <c r="K6" s="40">
        <f t="shared" si="3"/>
        <v>4</v>
      </c>
      <c r="L6" s="43" t="s">
        <v>118</v>
      </c>
      <c r="M6" s="40">
        <f t="shared" si="4"/>
        <v>32</v>
      </c>
      <c r="N6" s="45" t="s">
        <v>137</v>
      </c>
      <c r="O6" s="6">
        <v>8</v>
      </c>
      <c r="P6" s="7">
        <v>64</v>
      </c>
      <c r="Q6" s="7">
        <v>512</v>
      </c>
      <c r="R6" s="7">
        <v>1000</v>
      </c>
      <c r="S6" s="7">
        <v>8000</v>
      </c>
      <c r="T6" s="7">
        <v>64000</v>
      </c>
      <c r="U6" s="5"/>
    </row>
    <row r="7" spans="1:21" x14ac:dyDescent="0.25">
      <c r="A7" s="18" t="s">
        <v>53</v>
      </c>
      <c r="B7" s="19">
        <f>1/1600</f>
        <v>6.2500000000000001E-4</v>
      </c>
      <c r="C7" s="22">
        <f t="shared" si="5"/>
        <v>5.0000000000000001E-3</v>
      </c>
      <c r="D7" s="23" t="s">
        <v>10</v>
      </c>
      <c r="E7" s="22">
        <f t="shared" si="0"/>
        <v>0.04</v>
      </c>
      <c r="F7" s="29" t="s">
        <v>19</v>
      </c>
      <c r="G7" s="22">
        <f t="shared" si="1"/>
        <v>0.32</v>
      </c>
      <c r="H7" s="34" t="s">
        <v>27</v>
      </c>
      <c r="I7" s="25">
        <f t="shared" si="2"/>
        <v>0.625</v>
      </c>
      <c r="J7" s="38" t="s">
        <v>31</v>
      </c>
      <c r="K7" s="40">
        <f t="shared" si="3"/>
        <v>5</v>
      </c>
      <c r="L7" s="43" t="s">
        <v>119</v>
      </c>
      <c r="M7" s="40">
        <f t="shared" si="4"/>
        <v>40</v>
      </c>
      <c r="N7" s="45" t="s">
        <v>128</v>
      </c>
      <c r="O7" s="6">
        <v>8</v>
      </c>
      <c r="P7" s="7">
        <v>64</v>
      </c>
      <c r="Q7" s="7">
        <v>512</v>
      </c>
      <c r="R7" s="7">
        <v>1000</v>
      </c>
      <c r="S7" s="7">
        <v>8000</v>
      </c>
      <c r="T7" s="7">
        <v>64000</v>
      </c>
      <c r="U7" s="5"/>
    </row>
    <row r="8" spans="1:21" x14ac:dyDescent="0.25">
      <c r="A8" s="18" t="s">
        <v>54</v>
      </c>
      <c r="B8" s="19">
        <f>1/1250</f>
        <v>8.0000000000000004E-4</v>
      </c>
      <c r="C8" s="22">
        <f t="shared" si="5"/>
        <v>6.4000000000000003E-3</v>
      </c>
      <c r="D8" s="23" t="s">
        <v>11</v>
      </c>
      <c r="E8" s="22">
        <f t="shared" si="0"/>
        <v>5.1200000000000002E-2</v>
      </c>
      <c r="F8" s="29" t="s">
        <v>20</v>
      </c>
      <c r="G8" s="22">
        <f t="shared" si="1"/>
        <v>0.40960000000000002</v>
      </c>
      <c r="H8" s="34" t="s">
        <v>28</v>
      </c>
      <c r="I8" s="25">
        <f t="shared" si="2"/>
        <v>0.8</v>
      </c>
      <c r="J8" s="38" t="s">
        <v>32</v>
      </c>
      <c r="K8" s="40">
        <f t="shared" si="3"/>
        <v>6.4</v>
      </c>
      <c r="L8" s="43" t="s">
        <v>120</v>
      </c>
      <c r="M8" s="40">
        <f t="shared" si="4"/>
        <v>51.2</v>
      </c>
      <c r="N8" s="45" t="s">
        <v>129</v>
      </c>
      <c r="O8" s="8">
        <v>8</v>
      </c>
      <c r="P8" s="7">
        <v>64</v>
      </c>
      <c r="Q8" s="7">
        <v>512</v>
      </c>
      <c r="R8" s="7">
        <v>1000</v>
      </c>
      <c r="S8" s="7">
        <v>8000</v>
      </c>
      <c r="T8" s="7">
        <v>64000</v>
      </c>
      <c r="U8" s="5"/>
    </row>
    <row r="9" spans="1:21" x14ac:dyDescent="0.25">
      <c r="A9" s="18" t="s">
        <v>55</v>
      </c>
      <c r="B9" s="19">
        <f>1/1000</f>
        <v>1E-3</v>
      </c>
      <c r="C9" s="22">
        <f t="shared" si="5"/>
        <v>8.0000000000000002E-3</v>
      </c>
      <c r="D9" s="23" t="s">
        <v>12</v>
      </c>
      <c r="E9" s="22">
        <f t="shared" si="0"/>
        <v>6.4000000000000001E-2</v>
      </c>
      <c r="F9" s="29" t="s">
        <v>145</v>
      </c>
      <c r="G9" s="22">
        <f t="shared" si="1"/>
        <v>0.51200000000000001</v>
      </c>
      <c r="H9" s="34" t="s">
        <v>29</v>
      </c>
      <c r="I9" s="25">
        <f t="shared" si="2"/>
        <v>1</v>
      </c>
      <c r="J9" s="38" t="s">
        <v>33</v>
      </c>
      <c r="K9" s="40">
        <f t="shared" si="3"/>
        <v>8</v>
      </c>
      <c r="L9" s="43" t="s">
        <v>121</v>
      </c>
      <c r="M9" s="40">
        <f t="shared" si="4"/>
        <v>64</v>
      </c>
      <c r="N9" s="45" t="s">
        <v>88</v>
      </c>
      <c r="O9" s="6">
        <v>8</v>
      </c>
      <c r="P9" s="7">
        <v>64</v>
      </c>
      <c r="Q9" s="7">
        <v>512</v>
      </c>
      <c r="R9" s="7">
        <v>1000</v>
      </c>
      <c r="S9" s="7">
        <v>8000</v>
      </c>
      <c r="T9" s="7">
        <v>64000</v>
      </c>
      <c r="U9" s="5"/>
    </row>
    <row r="10" spans="1:21" x14ac:dyDescent="0.25">
      <c r="A10" s="18" t="s">
        <v>56</v>
      </c>
      <c r="B10" s="19">
        <f>1/800</f>
        <v>1.25E-3</v>
      </c>
      <c r="C10" s="22">
        <f t="shared" si="5"/>
        <v>0.01</v>
      </c>
      <c r="D10" s="23" t="s">
        <v>13</v>
      </c>
      <c r="E10" s="22">
        <f t="shared" si="0"/>
        <v>0.08</v>
      </c>
      <c r="F10" s="29" t="s">
        <v>21</v>
      </c>
      <c r="G10" s="22">
        <f t="shared" si="1"/>
        <v>0.64</v>
      </c>
      <c r="H10" s="34" t="s">
        <v>31</v>
      </c>
      <c r="I10" s="25">
        <f t="shared" si="2"/>
        <v>1.25</v>
      </c>
      <c r="J10" s="38" t="s">
        <v>34</v>
      </c>
      <c r="K10" s="40">
        <f t="shared" si="3"/>
        <v>10</v>
      </c>
      <c r="L10" s="43" t="s">
        <v>122</v>
      </c>
      <c r="M10" s="40">
        <f t="shared" si="4"/>
        <v>80</v>
      </c>
      <c r="N10" s="45" t="s">
        <v>89</v>
      </c>
      <c r="O10" s="6">
        <v>8</v>
      </c>
      <c r="P10" s="7">
        <v>64</v>
      </c>
      <c r="Q10" s="7">
        <v>512</v>
      </c>
      <c r="R10" s="7">
        <v>1000</v>
      </c>
      <c r="S10" s="7">
        <v>8000</v>
      </c>
      <c r="T10" s="7">
        <v>64000</v>
      </c>
      <c r="U10" s="5"/>
    </row>
    <row r="11" spans="1:21" x14ac:dyDescent="0.25">
      <c r="A11" s="18" t="s">
        <v>57</v>
      </c>
      <c r="B11" s="19">
        <f>1/640</f>
        <v>1.5625000000000001E-3</v>
      </c>
      <c r="C11" s="22">
        <f t="shared" si="5"/>
        <v>1.2500000000000001E-2</v>
      </c>
      <c r="D11" s="23" t="s">
        <v>14</v>
      </c>
      <c r="E11" s="22">
        <f t="shared" si="0"/>
        <v>0.1</v>
      </c>
      <c r="F11" s="29" t="s">
        <v>22</v>
      </c>
      <c r="G11" s="22">
        <f t="shared" si="1"/>
        <v>0.8</v>
      </c>
      <c r="H11" s="34" t="s">
        <v>32</v>
      </c>
      <c r="I11" s="25">
        <f t="shared" si="2"/>
        <v>1.5625</v>
      </c>
      <c r="J11" s="38" t="s">
        <v>114</v>
      </c>
      <c r="K11" s="40">
        <f t="shared" si="3"/>
        <v>12.5</v>
      </c>
      <c r="L11" s="43" t="s">
        <v>123</v>
      </c>
      <c r="M11" s="40">
        <f t="shared" si="4"/>
        <v>100</v>
      </c>
      <c r="N11" s="45" t="s">
        <v>106</v>
      </c>
      <c r="O11" s="8">
        <v>8</v>
      </c>
      <c r="P11" s="7">
        <v>64</v>
      </c>
      <c r="Q11" s="7">
        <v>512</v>
      </c>
      <c r="R11" s="7">
        <v>1000</v>
      </c>
      <c r="S11" s="7">
        <v>8000</v>
      </c>
      <c r="T11" s="7">
        <v>64000</v>
      </c>
      <c r="U11" s="5"/>
    </row>
    <row r="12" spans="1:21" x14ac:dyDescent="0.25">
      <c r="A12" s="18" t="s">
        <v>58</v>
      </c>
      <c r="B12" s="19">
        <f>1/500</f>
        <v>2E-3</v>
      </c>
      <c r="C12" s="22">
        <f t="shared" si="5"/>
        <v>1.6E-2</v>
      </c>
      <c r="D12" s="23" t="s">
        <v>15</v>
      </c>
      <c r="E12" s="22">
        <f t="shared" si="0"/>
        <v>0.128</v>
      </c>
      <c r="F12" s="29" t="s">
        <v>23</v>
      </c>
      <c r="G12" s="22">
        <f t="shared" si="1"/>
        <v>1.024</v>
      </c>
      <c r="H12" s="34" t="s">
        <v>33</v>
      </c>
      <c r="I12" s="25">
        <f t="shared" si="2"/>
        <v>2</v>
      </c>
      <c r="J12" s="38" t="s">
        <v>115</v>
      </c>
      <c r="K12" s="40">
        <f t="shared" si="3"/>
        <v>16</v>
      </c>
      <c r="L12" s="43" t="s">
        <v>136</v>
      </c>
      <c r="M12" s="40">
        <f t="shared" si="4"/>
        <v>128</v>
      </c>
      <c r="N12" s="45" t="s">
        <v>95</v>
      </c>
      <c r="O12" s="6">
        <v>8</v>
      </c>
      <c r="P12" s="7">
        <v>64</v>
      </c>
      <c r="Q12" s="7">
        <v>512</v>
      </c>
      <c r="R12" s="7">
        <v>1000</v>
      </c>
      <c r="S12" s="7">
        <v>8000</v>
      </c>
      <c r="T12" s="7">
        <v>64000</v>
      </c>
      <c r="U12" s="5"/>
    </row>
    <row r="13" spans="1:21" x14ac:dyDescent="0.25">
      <c r="A13" s="18" t="s">
        <v>59</v>
      </c>
      <c r="B13" s="19">
        <f>1/400</f>
        <v>2.5000000000000001E-3</v>
      </c>
      <c r="C13" s="22">
        <f t="shared" si="5"/>
        <v>0.02</v>
      </c>
      <c r="D13" s="23" t="s">
        <v>16</v>
      </c>
      <c r="E13" s="22">
        <f t="shared" si="0"/>
        <v>0.16</v>
      </c>
      <c r="F13" s="29" t="s">
        <v>24</v>
      </c>
      <c r="G13" s="22">
        <f t="shared" si="1"/>
        <v>1.28</v>
      </c>
      <c r="H13" s="34" t="s">
        <v>34</v>
      </c>
      <c r="I13" s="25">
        <f t="shared" si="2"/>
        <v>2.5</v>
      </c>
      <c r="J13" s="38" t="s">
        <v>116</v>
      </c>
      <c r="K13" s="40">
        <f t="shared" si="3"/>
        <v>20</v>
      </c>
      <c r="L13" s="43" t="s">
        <v>125</v>
      </c>
      <c r="M13" s="40">
        <f t="shared" si="4"/>
        <v>160</v>
      </c>
      <c r="N13" s="45" t="s">
        <v>92</v>
      </c>
      <c r="O13" s="6">
        <v>8</v>
      </c>
      <c r="P13" s="7">
        <v>64</v>
      </c>
      <c r="Q13" s="7">
        <v>512</v>
      </c>
      <c r="R13" s="7">
        <v>1000</v>
      </c>
      <c r="S13" s="7">
        <v>8000</v>
      </c>
      <c r="T13" s="7">
        <v>64000</v>
      </c>
      <c r="U13" s="5"/>
    </row>
    <row r="14" spans="1:21" x14ac:dyDescent="0.25">
      <c r="A14" s="18" t="s">
        <v>60</v>
      </c>
      <c r="B14" s="19">
        <f>1/320</f>
        <v>3.1250000000000002E-3</v>
      </c>
      <c r="C14" s="22">
        <f t="shared" si="5"/>
        <v>2.5000000000000001E-2</v>
      </c>
      <c r="D14" s="23" t="s">
        <v>17</v>
      </c>
      <c r="E14" s="22">
        <f t="shared" si="0"/>
        <v>0.2</v>
      </c>
      <c r="F14" s="29" t="s">
        <v>25</v>
      </c>
      <c r="G14" s="22">
        <f t="shared" si="1"/>
        <v>1.6</v>
      </c>
      <c r="H14" s="34" t="s">
        <v>35</v>
      </c>
      <c r="I14" s="25">
        <f t="shared" si="2"/>
        <v>3.125</v>
      </c>
      <c r="J14" s="38" t="s">
        <v>148</v>
      </c>
      <c r="K14" s="40">
        <f t="shared" si="3"/>
        <v>25</v>
      </c>
      <c r="L14" s="43" t="s">
        <v>126</v>
      </c>
      <c r="M14" s="40">
        <f t="shared" si="4"/>
        <v>200</v>
      </c>
      <c r="N14" s="45" t="s">
        <v>93</v>
      </c>
      <c r="O14" s="8">
        <v>8</v>
      </c>
      <c r="P14" s="7">
        <v>64</v>
      </c>
      <c r="Q14" s="7">
        <v>512</v>
      </c>
      <c r="R14" s="7">
        <v>1000</v>
      </c>
      <c r="S14" s="7">
        <v>8000</v>
      </c>
      <c r="T14" s="7">
        <v>64000</v>
      </c>
      <c r="U14" s="5"/>
    </row>
    <row r="15" spans="1:21" x14ac:dyDescent="0.25">
      <c r="A15" s="18" t="s">
        <v>61</v>
      </c>
      <c r="B15" s="19">
        <f>1/250</f>
        <v>4.0000000000000001E-3</v>
      </c>
      <c r="C15" s="22">
        <f t="shared" si="5"/>
        <v>3.2000000000000001E-2</v>
      </c>
      <c r="D15" s="23" t="s">
        <v>18</v>
      </c>
      <c r="E15" s="22">
        <f t="shared" si="0"/>
        <v>0.25600000000000001</v>
      </c>
      <c r="F15" s="29" t="s">
        <v>26</v>
      </c>
      <c r="G15" s="22">
        <f t="shared" si="1"/>
        <v>2.048</v>
      </c>
      <c r="H15" s="34" t="s">
        <v>115</v>
      </c>
      <c r="I15" s="25">
        <f t="shared" si="2"/>
        <v>4</v>
      </c>
      <c r="J15" s="38" t="s">
        <v>118</v>
      </c>
      <c r="K15" s="40">
        <f t="shared" si="3"/>
        <v>32</v>
      </c>
      <c r="L15" s="43" t="s">
        <v>137</v>
      </c>
      <c r="M15" s="40">
        <f t="shared" si="4"/>
        <v>256</v>
      </c>
      <c r="N15" s="45" t="s">
        <v>97</v>
      </c>
      <c r="O15" s="6">
        <v>8</v>
      </c>
      <c r="P15" s="7">
        <v>64</v>
      </c>
      <c r="Q15" s="7">
        <v>512</v>
      </c>
      <c r="R15" s="7">
        <v>1000</v>
      </c>
      <c r="S15" s="7">
        <v>8000</v>
      </c>
      <c r="T15" s="7">
        <v>64000</v>
      </c>
      <c r="U15" s="5"/>
    </row>
    <row r="16" spans="1:21" x14ac:dyDescent="0.25">
      <c r="A16" s="18" t="s">
        <v>62</v>
      </c>
      <c r="B16" s="19">
        <f>1/200</f>
        <v>5.0000000000000001E-3</v>
      </c>
      <c r="C16" s="22">
        <f t="shared" si="5"/>
        <v>0.04</v>
      </c>
      <c r="D16" s="23" t="s">
        <v>19</v>
      </c>
      <c r="E16" s="22">
        <f t="shared" si="0"/>
        <v>0.32</v>
      </c>
      <c r="F16" s="30" t="s">
        <v>27</v>
      </c>
      <c r="G16" s="22">
        <f t="shared" si="1"/>
        <v>2.56</v>
      </c>
      <c r="H16" s="34" t="s">
        <v>116</v>
      </c>
      <c r="I16" s="25">
        <f t="shared" si="2"/>
        <v>5</v>
      </c>
      <c r="J16" s="38" t="s">
        <v>119</v>
      </c>
      <c r="K16" s="40">
        <f t="shared" si="3"/>
        <v>40</v>
      </c>
      <c r="L16" s="43" t="s">
        <v>128</v>
      </c>
      <c r="M16" s="40">
        <f t="shared" si="4"/>
        <v>320</v>
      </c>
      <c r="N16" s="45" t="s">
        <v>100</v>
      </c>
      <c r="O16" s="6">
        <v>8</v>
      </c>
      <c r="P16" s="7">
        <v>64</v>
      </c>
      <c r="Q16" s="7">
        <v>512</v>
      </c>
      <c r="R16" s="7">
        <v>1000</v>
      </c>
      <c r="S16" s="7">
        <v>8000</v>
      </c>
      <c r="T16" s="7">
        <v>64000</v>
      </c>
      <c r="U16" s="5"/>
    </row>
    <row r="17" spans="1:21" x14ac:dyDescent="0.25">
      <c r="A17" s="18" t="s">
        <v>63</v>
      </c>
      <c r="B17" s="19">
        <f>1/160</f>
        <v>6.2500000000000003E-3</v>
      </c>
      <c r="C17" s="22">
        <f t="shared" si="5"/>
        <v>0.05</v>
      </c>
      <c r="D17" s="23" t="s">
        <v>20</v>
      </c>
      <c r="E17" s="22">
        <f t="shared" si="0"/>
        <v>0.4</v>
      </c>
      <c r="F17" s="30" t="s">
        <v>28</v>
      </c>
      <c r="G17" s="22">
        <f t="shared" si="1"/>
        <v>3.2</v>
      </c>
      <c r="H17" s="34" t="s">
        <v>117</v>
      </c>
      <c r="I17" s="25">
        <f t="shared" si="2"/>
        <v>6.25</v>
      </c>
      <c r="J17" s="38" t="s">
        <v>120</v>
      </c>
      <c r="K17" s="40">
        <f t="shared" si="3"/>
        <v>50</v>
      </c>
      <c r="L17" s="43" t="s">
        <v>138</v>
      </c>
      <c r="M17" s="40">
        <f t="shared" si="4"/>
        <v>400</v>
      </c>
      <c r="N17" s="45" t="s">
        <v>111</v>
      </c>
      <c r="O17" s="8">
        <v>8</v>
      </c>
      <c r="P17" s="7">
        <v>64</v>
      </c>
      <c r="Q17" s="7">
        <v>512</v>
      </c>
      <c r="R17" s="7">
        <v>1000</v>
      </c>
      <c r="S17" s="7">
        <v>8000</v>
      </c>
      <c r="T17" s="7">
        <v>64000</v>
      </c>
      <c r="U17" s="5"/>
    </row>
    <row r="18" spans="1:21" x14ac:dyDescent="0.25">
      <c r="A18" s="18" t="s">
        <v>64</v>
      </c>
      <c r="B18" s="19">
        <f>1/125</f>
        <v>8.0000000000000002E-3</v>
      </c>
      <c r="C18" s="22">
        <f t="shared" si="5"/>
        <v>6.4000000000000001E-2</v>
      </c>
      <c r="D18" s="23" t="s">
        <v>145</v>
      </c>
      <c r="E18" s="22">
        <f t="shared" si="0"/>
        <v>0.51200000000000001</v>
      </c>
      <c r="F18" s="30" t="s">
        <v>29</v>
      </c>
      <c r="G18" s="22">
        <f t="shared" si="1"/>
        <v>4.0960000000000001</v>
      </c>
      <c r="H18" s="34" t="s">
        <v>118</v>
      </c>
      <c r="I18" s="25">
        <f t="shared" si="2"/>
        <v>8</v>
      </c>
      <c r="J18" s="38" t="s">
        <v>121</v>
      </c>
      <c r="K18" s="40">
        <f t="shared" si="3"/>
        <v>64</v>
      </c>
      <c r="L18" s="43" t="s">
        <v>88</v>
      </c>
      <c r="M18" s="40">
        <f t="shared" si="4"/>
        <v>512</v>
      </c>
      <c r="N18" s="45" t="s">
        <v>102</v>
      </c>
      <c r="O18" s="6">
        <v>8</v>
      </c>
      <c r="P18" s="7">
        <v>64</v>
      </c>
      <c r="Q18" s="7">
        <v>512</v>
      </c>
      <c r="R18" s="7">
        <v>1000</v>
      </c>
      <c r="S18" s="7">
        <v>8000</v>
      </c>
      <c r="T18" s="7">
        <v>64000</v>
      </c>
      <c r="U18" s="5"/>
    </row>
    <row r="19" spans="1:21" x14ac:dyDescent="0.25">
      <c r="A19" s="18" t="s">
        <v>65</v>
      </c>
      <c r="B19" s="19">
        <f>1/100</f>
        <v>0.01</v>
      </c>
      <c r="C19" s="22">
        <f t="shared" si="5"/>
        <v>0.08</v>
      </c>
      <c r="D19" s="23" t="s">
        <v>21</v>
      </c>
      <c r="E19" s="22">
        <f t="shared" si="0"/>
        <v>0.64</v>
      </c>
      <c r="F19" s="30" t="s">
        <v>31</v>
      </c>
      <c r="G19" s="22">
        <f t="shared" si="1"/>
        <v>5.12</v>
      </c>
      <c r="H19" s="34" t="s">
        <v>119</v>
      </c>
      <c r="I19" s="25">
        <f t="shared" si="2"/>
        <v>10</v>
      </c>
      <c r="J19" s="38" t="s">
        <v>122</v>
      </c>
      <c r="K19" s="40">
        <f t="shared" si="3"/>
        <v>80</v>
      </c>
      <c r="L19" s="43" t="s">
        <v>89</v>
      </c>
      <c r="M19" s="41">
        <f t="shared" si="4"/>
        <v>640</v>
      </c>
      <c r="N19" s="46" t="s">
        <v>103</v>
      </c>
      <c r="O19" s="6">
        <v>8</v>
      </c>
      <c r="P19" s="7">
        <v>64</v>
      </c>
      <c r="Q19" s="7">
        <v>512</v>
      </c>
      <c r="R19" s="7">
        <v>1000</v>
      </c>
      <c r="S19" s="7">
        <v>8000</v>
      </c>
      <c r="T19" s="7">
        <v>64000</v>
      </c>
      <c r="U19" s="5"/>
    </row>
    <row r="20" spans="1:21" x14ac:dyDescent="0.25">
      <c r="A20" s="18" t="s">
        <v>66</v>
      </c>
      <c r="B20" s="19">
        <f>1/80</f>
        <v>1.2500000000000001E-2</v>
      </c>
      <c r="C20" s="22">
        <f t="shared" si="5"/>
        <v>0.1</v>
      </c>
      <c r="D20" s="23" t="s">
        <v>22</v>
      </c>
      <c r="E20" s="22">
        <f t="shared" si="0"/>
        <v>0.8</v>
      </c>
      <c r="F20" s="30" t="s">
        <v>32</v>
      </c>
      <c r="G20" s="22">
        <f t="shared" si="1"/>
        <v>6.4</v>
      </c>
      <c r="H20" s="34" t="s">
        <v>120</v>
      </c>
      <c r="I20" s="25">
        <f>B20*R20</f>
        <v>12.5</v>
      </c>
      <c r="J20" s="38" t="s">
        <v>123</v>
      </c>
      <c r="K20" s="40">
        <f t="shared" si="3"/>
        <v>100</v>
      </c>
      <c r="L20" s="43" t="s">
        <v>106</v>
      </c>
      <c r="M20" s="11">
        <f t="shared" si="4"/>
        <v>800</v>
      </c>
      <c r="N20" s="12"/>
      <c r="O20" s="8">
        <v>8</v>
      </c>
      <c r="P20" s="7">
        <v>64</v>
      </c>
      <c r="Q20" s="7">
        <v>512</v>
      </c>
      <c r="R20" s="7">
        <v>1000</v>
      </c>
      <c r="S20" s="7">
        <v>8000</v>
      </c>
      <c r="T20" s="7">
        <v>64000</v>
      </c>
      <c r="U20" s="5"/>
    </row>
    <row r="21" spans="1:21" x14ac:dyDescent="0.25">
      <c r="A21" s="18" t="s">
        <v>67</v>
      </c>
      <c r="B21" s="19">
        <f>1/60</f>
        <v>1.6666666666666666E-2</v>
      </c>
      <c r="C21" s="22">
        <f t="shared" si="5"/>
        <v>0.13333333333333333</v>
      </c>
      <c r="D21" s="23" t="s">
        <v>23</v>
      </c>
      <c r="E21" s="22">
        <f t="shared" si="0"/>
        <v>1.0666666666666667</v>
      </c>
      <c r="F21" s="30" t="s">
        <v>33</v>
      </c>
      <c r="G21" s="22">
        <f t="shared" si="1"/>
        <v>8.5333333333333332</v>
      </c>
      <c r="H21" s="34" t="s">
        <v>121</v>
      </c>
      <c r="I21" s="25">
        <f t="shared" si="2"/>
        <v>16.666666666666668</v>
      </c>
      <c r="J21" s="39" t="s">
        <v>143</v>
      </c>
      <c r="K21" s="40">
        <f t="shared" si="3"/>
        <v>133.33333333333334</v>
      </c>
      <c r="L21" s="43" t="s">
        <v>139</v>
      </c>
      <c r="M21" s="11">
        <f t="shared" si="4"/>
        <v>1066.6666666666667</v>
      </c>
      <c r="N21" s="12"/>
      <c r="O21" s="6">
        <v>8</v>
      </c>
      <c r="P21" s="7">
        <v>64</v>
      </c>
      <c r="Q21" s="7">
        <v>512</v>
      </c>
      <c r="R21" s="7">
        <v>1000</v>
      </c>
      <c r="S21" s="7">
        <v>8000</v>
      </c>
      <c r="T21" s="7">
        <v>64000</v>
      </c>
      <c r="U21" s="5"/>
    </row>
    <row r="22" spans="1:21" x14ac:dyDescent="0.25">
      <c r="A22" s="18" t="s">
        <v>68</v>
      </c>
      <c r="B22" s="19">
        <f>1/50</f>
        <v>0.02</v>
      </c>
      <c r="C22" s="22">
        <f t="shared" si="5"/>
        <v>0.16</v>
      </c>
      <c r="D22" s="23" t="s">
        <v>24</v>
      </c>
      <c r="E22" s="22">
        <f t="shared" si="0"/>
        <v>1.28</v>
      </c>
      <c r="F22" s="30" t="s">
        <v>34</v>
      </c>
      <c r="G22" s="25">
        <f t="shared" si="1"/>
        <v>10.24</v>
      </c>
      <c r="H22" s="34" t="s">
        <v>122</v>
      </c>
      <c r="I22" s="25">
        <f t="shared" si="2"/>
        <v>20</v>
      </c>
      <c r="J22" s="38" t="s">
        <v>125</v>
      </c>
      <c r="K22" s="40">
        <f t="shared" si="3"/>
        <v>160</v>
      </c>
      <c r="L22" s="43" t="s">
        <v>92</v>
      </c>
      <c r="M22" s="11">
        <f t="shared" si="4"/>
        <v>1280</v>
      </c>
      <c r="N22" s="12"/>
      <c r="O22" s="6">
        <v>8</v>
      </c>
      <c r="P22" s="7">
        <v>64</v>
      </c>
      <c r="Q22" s="7">
        <v>512</v>
      </c>
      <c r="R22" s="7">
        <v>1000</v>
      </c>
      <c r="S22" s="7">
        <v>8000</v>
      </c>
      <c r="T22" s="7">
        <v>64000</v>
      </c>
      <c r="U22" s="5"/>
    </row>
    <row r="23" spans="1:21" x14ac:dyDescent="0.25">
      <c r="A23" s="18" t="s">
        <v>69</v>
      </c>
      <c r="B23" s="19">
        <f>1/40</f>
        <v>2.5000000000000001E-2</v>
      </c>
      <c r="C23" s="22">
        <f t="shared" si="5"/>
        <v>0.2</v>
      </c>
      <c r="D23" s="23" t="s">
        <v>25</v>
      </c>
      <c r="E23" s="22">
        <f t="shared" si="0"/>
        <v>1.6</v>
      </c>
      <c r="F23" s="30" t="s">
        <v>35</v>
      </c>
      <c r="G23" s="25">
        <f t="shared" si="1"/>
        <v>12.8</v>
      </c>
      <c r="H23" s="34" t="s">
        <v>123</v>
      </c>
      <c r="I23" s="25">
        <f t="shared" si="2"/>
        <v>25</v>
      </c>
      <c r="J23" s="38" t="s">
        <v>126</v>
      </c>
      <c r="K23" s="40">
        <f t="shared" si="3"/>
        <v>200</v>
      </c>
      <c r="L23" s="43" t="s">
        <v>93</v>
      </c>
      <c r="M23" s="11">
        <f t="shared" si="4"/>
        <v>1600</v>
      </c>
      <c r="N23" s="12"/>
      <c r="O23" s="8">
        <v>8</v>
      </c>
      <c r="P23" s="7">
        <v>64</v>
      </c>
      <c r="Q23" s="7">
        <v>512</v>
      </c>
      <c r="R23" s="7">
        <v>1000</v>
      </c>
      <c r="S23" s="7">
        <v>8000</v>
      </c>
      <c r="T23" s="7">
        <v>64000</v>
      </c>
      <c r="U23" s="5"/>
    </row>
    <row r="24" spans="1:21" x14ac:dyDescent="0.25">
      <c r="A24" s="18" t="s">
        <v>70</v>
      </c>
      <c r="B24" s="19">
        <f>1/30</f>
        <v>3.3333333333333333E-2</v>
      </c>
      <c r="C24" s="22">
        <f t="shared" si="5"/>
        <v>0.26666666666666666</v>
      </c>
      <c r="D24" s="23" t="s">
        <v>26</v>
      </c>
      <c r="E24" s="22">
        <f t="shared" si="0"/>
        <v>2.1333333333333333</v>
      </c>
      <c r="F24" s="30" t="s">
        <v>115</v>
      </c>
      <c r="G24" s="25">
        <f t="shared" si="1"/>
        <v>17.066666666666666</v>
      </c>
      <c r="H24" s="34" t="s">
        <v>124</v>
      </c>
      <c r="I24" s="25">
        <f t="shared" si="2"/>
        <v>33.333333333333336</v>
      </c>
      <c r="J24" s="38" t="s">
        <v>149</v>
      </c>
      <c r="K24" s="40">
        <f t="shared" si="3"/>
        <v>266.66666666666669</v>
      </c>
      <c r="L24" s="43" t="s">
        <v>140</v>
      </c>
      <c r="M24" s="11">
        <f t="shared" si="4"/>
        <v>2133.3333333333335</v>
      </c>
      <c r="N24" s="12"/>
      <c r="O24" s="6">
        <v>8</v>
      </c>
      <c r="P24" s="7">
        <v>64</v>
      </c>
      <c r="Q24" s="7">
        <v>512</v>
      </c>
      <c r="R24" s="7">
        <v>1000</v>
      </c>
      <c r="S24" s="7">
        <v>8000</v>
      </c>
      <c r="T24" s="7">
        <v>64000</v>
      </c>
      <c r="U24" s="5"/>
    </row>
    <row r="25" spans="1:21" x14ac:dyDescent="0.25">
      <c r="A25" s="18" t="s">
        <v>71</v>
      </c>
      <c r="B25" s="19">
        <f>1/25</f>
        <v>0.04</v>
      </c>
      <c r="C25" s="22">
        <f t="shared" si="5"/>
        <v>0.32</v>
      </c>
      <c r="D25" s="23" t="s">
        <v>27</v>
      </c>
      <c r="E25" s="22">
        <f t="shared" si="0"/>
        <v>2.56</v>
      </c>
      <c r="F25" s="30" t="s">
        <v>116</v>
      </c>
      <c r="G25" s="25">
        <f t="shared" si="1"/>
        <v>20.48</v>
      </c>
      <c r="H25" s="34" t="s">
        <v>125</v>
      </c>
      <c r="I25" s="25">
        <f t="shared" si="2"/>
        <v>40</v>
      </c>
      <c r="J25" s="38" t="s">
        <v>128</v>
      </c>
      <c r="K25" s="40">
        <f t="shared" si="3"/>
        <v>320</v>
      </c>
      <c r="L25" s="43" t="s">
        <v>100</v>
      </c>
      <c r="M25" s="11">
        <f t="shared" si="4"/>
        <v>2560</v>
      </c>
      <c r="N25" s="12"/>
      <c r="O25" s="6">
        <v>8</v>
      </c>
      <c r="P25" s="7">
        <v>64</v>
      </c>
      <c r="Q25" s="7">
        <v>512</v>
      </c>
      <c r="R25" s="7">
        <v>1000</v>
      </c>
      <c r="S25" s="7">
        <v>8000</v>
      </c>
      <c r="T25" s="7">
        <v>64000</v>
      </c>
      <c r="U25" s="5"/>
    </row>
    <row r="26" spans="1:21" x14ac:dyDescent="0.25">
      <c r="A26" s="18" t="s">
        <v>72</v>
      </c>
      <c r="B26" s="19">
        <f>1/20</f>
        <v>0.05</v>
      </c>
      <c r="C26" s="22">
        <f t="shared" si="5"/>
        <v>0.4</v>
      </c>
      <c r="D26" s="24" t="s">
        <v>28</v>
      </c>
      <c r="E26" s="22">
        <f t="shared" si="0"/>
        <v>3.2</v>
      </c>
      <c r="F26" s="30" t="s">
        <v>117</v>
      </c>
      <c r="G26" s="25">
        <f t="shared" si="1"/>
        <v>25.6</v>
      </c>
      <c r="H26" s="34" t="s">
        <v>126</v>
      </c>
      <c r="I26" s="25">
        <f t="shared" si="2"/>
        <v>50</v>
      </c>
      <c r="J26" s="38" t="s">
        <v>138</v>
      </c>
      <c r="K26" s="40">
        <f t="shared" si="3"/>
        <v>400</v>
      </c>
      <c r="L26" s="43" t="s">
        <v>111</v>
      </c>
      <c r="M26" s="11">
        <f t="shared" si="4"/>
        <v>3200</v>
      </c>
      <c r="N26" s="12"/>
      <c r="O26" s="8">
        <v>8</v>
      </c>
      <c r="P26" s="7">
        <v>64</v>
      </c>
      <c r="Q26" s="7">
        <v>512</v>
      </c>
      <c r="R26" s="7">
        <v>1000</v>
      </c>
      <c r="S26" s="7">
        <v>8000</v>
      </c>
      <c r="T26" s="7">
        <v>64000</v>
      </c>
      <c r="U26" s="5"/>
    </row>
    <row r="27" spans="1:21" x14ac:dyDescent="0.25">
      <c r="A27" s="18" t="s">
        <v>73</v>
      </c>
      <c r="B27" s="19">
        <f>1/15</f>
        <v>6.6666666666666666E-2</v>
      </c>
      <c r="C27" s="22">
        <f t="shared" si="5"/>
        <v>0.53333333333333333</v>
      </c>
      <c r="D27" s="24" t="s">
        <v>29</v>
      </c>
      <c r="E27" s="22">
        <f t="shared" si="0"/>
        <v>4.2666666666666666</v>
      </c>
      <c r="F27" s="30" t="s">
        <v>118</v>
      </c>
      <c r="G27" s="25">
        <f t="shared" si="1"/>
        <v>34.133333333333333</v>
      </c>
      <c r="H27" s="34" t="s">
        <v>127</v>
      </c>
      <c r="I27" s="25">
        <f t="shared" si="2"/>
        <v>66.666666666666671</v>
      </c>
      <c r="J27" s="39" t="s">
        <v>104</v>
      </c>
      <c r="K27" s="40">
        <f t="shared" si="3"/>
        <v>533.33333333333337</v>
      </c>
      <c r="L27" s="43" t="s">
        <v>141</v>
      </c>
      <c r="M27" s="11">
        <f t="shared" si="4"/>
        <v>4266.666666666667</v>
      </c>
      <c r="N27" s="12"/>
      <c r="O27" s="6">
        <v>8</v>
      </c>
      <c r="P27" s="7">
        <v>64</v>
      </c>
      <c r="Q27" s="7">
        <v>512</v>
      </c>
      <c r="R27" s="7">
        <v>1000</v>
      </c>
      <c r="S27" s="7">
        <v>8000</v>
      </c>
      <c r="T27" s="7">
        <v>64000</v>
      </c>
      <c r="U27" s="5"/>
    </row>
    <row r="28" spans="1:21" x14ac:dyDescent="0.25">
      <c r="A28" s="18" t="s">
        <v>74</v>
      </c>
      <c r="B28" s="19">
        <f>1/13</f>
        <v>7.6923076923076927E-2</v>
      </c>
      <c r="C28" s="22">
        <f t="shared" si="5"/>
        <v>0.61538461538461542</v>
      </c>
      <c r="D28" s="24" t="s">
        <v>28</v>
      </c>
      <c r="E28" s="22">
        <f t="shared" si="0"/>
        <v>4.9230769230769234</v>
      </c>
      <c r="F28" s="30" t="s">
        <v>119</v>
      </c>
      <c r="G28" s="25">
        <f t="shared" si="1"/>
        <v>39.384615384615387</v>
      </c>
      <c r="H28" s="34" t="s">
        <v>128</v>
      </c>
      <c r="I28" s="25">
        <f t="shared" si="2"/>
        <v>76.923076923076934</v>
      </c>
      <c r="J28" s="39" t="s">
        <v>105</v>
      </c>
      <c r="K28" s="41">
        <f t="shared" si="3"/>
        <v>615.38461538461547</v>
      </c>
      <c r="L28" s="44" t="s">
        <v>142</v>
      </c>
      <c r="M28" s="11">
        <f t="shared" si="4"/>
        <v>4923.0769230769238</v>
      </c>
      <c r="N28" s="12"/>
      <c r="O28" s="6">
        <v>8</v>
      </c>
      <c r="P28" s="7">
        <v>64</v>
      </c>
      <c r="Q28" s="7">
        <v>512</v>
      </c>
      <c r="R28" s="7">
        <v>1000</v>
      </c>
      <c r="S28" s="7">
        <v>8000</v>
      </c>
      <c r="T28" s="7">
        <v>64000</v>
      </c>
      <c r="U28" s="5"/>
    </row>
    <row r="29" spans="1:21" x14ac:dyDescent="0.25">
      <c r="A29" s="18" t="s">
        <v>75</v>
      </c>
      <c r="B29" s="19">
        <f>1/10</f>
        <v>0.1</v>
      </c>
      <c r="C29" s="22">
        <f t="shared" si="5"/>
        <v>0.8</v>
      </c>
      <c r="D29" s="24" t="s">
        <v>32</v>
      </c>
      <c r="E29" s="25">
        <f t="shared" si="0"/>
        <v>6.4</v>
      </c>
      <c r="F29" s="30" t="s">
        <v>120</v>
      </c>
      <c r="G29" s="25">
        <f t="shared" si="1"/>
        <v>51.2</v>
      </c>
      <c r="H29" s="34" t="s">
        <v>129</v>
      </c>
      <c r="I29" s="40">
        <f t="shared" si="2"/>
        <v>100</v>
      </c>
      <c r="J29" s="39" t="s">
        <v>106</v>
      </c>
      <c r="K29" s="11">
        <f t="shared" si="3"/>
        <v>800</v>
      </c>
      <c r="L29" s="13"/>
      <c r="M29" s="11">
        <f t="shared" si="4"/>
        <v>6400</v>
      </c>
      <c r="N29" s="12"/>
      <c r="O29" s="8">
        <v>8</v>
      </c>
      <c r="P29" s="7">
        <v>64</v>
      </c>
      <c r="Q29" s="7">
        <v>512</v>
      </c>
      <c r="R29" s="7">
        <v>1000</v>
      </c>
      <c r="S29" s="7">
        <v>8000</v>
      </c>
      <c r="T29" s="7">
        <v>64000</v>
      </c>
      <c r="U29" s="5"/>
    </row>
    <row r="30" spans="1:21" x14ac:dyDescent="0.25">
      <c r="A30" s="18" t="s">
        <v>76</v>
      </c>
      <c r="B30" s="19">
        <f>1/8</f>
        <v>0.125</v>
      </c>
      <c r="C30" s="22">
        <f t="shared" si="5"/>
        <v>1</v>
      </c>
      <c r="D30" s="24" t="s">
        <v>33</v>
      </c>
      <c r="E30" s="25">
        <f t="shared" si="0"/>
        <v>8</v>
      </c>
      <c r="F30" s="30" t="s">
        <v>121</v>
      </c>
      <c r="G30" s="25">
        <f t="shared" si="1"/>
        <v>64</v>
      </c>
      <c r="H30" s="34" t="s">
        <v>88</v>
      </c>
      <c r="I30" s="40">
        <f t="shared" si="2"/>
        <v>125</v>
      </c>
      <c r="J30" s="39" t="s">
        <v>107</v>
      </c>
      <c r="K30" s="11">
        <f t="shared" si="3"/>
        <v>1000</v>
      </c>
      <c r="L30" s="13"/>
      <c r="M30" s="11">
        <f t="shared" si="4"/>
        <v>8000</v>
      </c>
      <c r="N30" s="12"/>
      <c r="O30" s="6">
        <v>8</v>
      </c>
      <c r="P30" s="7">
        <v>64</v>
      </c>
      <c r="Q30" s="7">
        <v>512</v>
      </c>
      <c r="R30" s="7">
        <v>1000</v>
      </c>
      <c r="S30" s="7">
        <v>8000</v>
      </c>
      <c r="T30" s="7">
        <v>64000</v>
      </c>
      <c r="U30" s="5"/>
    </row>
    <row r="31" spans="1:21" x14ac:dyDescent="0.25">
      <c r="A31" s="18" t="s">
        <v>77</v>
      </c>
      <c r="B31" s="19">
        <f>1/6</f>
        <v>0.16666666666666666</v>
      </c>
      <c r="C31" s="22">
        <f t="shared" si="5"/>
        <v>1.3333333333333333</v>
      </c>
      <c r="D31" s="24" t="s">
        <v>34</v>
      </c>
      <c r="E31" s="25">
        <f t="shared" si="0"/>
        <v>10.666666666666666</v>
      </c>
      <c r="F31" s="30" t="s">
        <v>122</v>
      </c>
      <c r="G31" s="25">
        <f t="shared" si="1"/>
        <v>85.333333333333329</v>
      </c>
      <c r="H31" s="34" t="s">
        <v>130</v>
      </c>
      <c r="I31" s="40">
        <f t="shared" si="2"/>
        <v>166.66666666666666</v>
      </c>
      <c r="J31" s="39" t="s">
        <v>108</v>
      </c>
      <c r="K31" s="11">
        <f t="shared" si="3"/>
        <v>1333.3333333333333</v>
      </c>
      <c r="L31" s="13"/>
      <c r="M31" s="11">
        <f t="shared" si="4"/>
        <v>10666.666666666666</v>
      </c>
      <c r="N31" s="12"/>
      <c r="O31" s="6">
        <v>8</v>
      </c>
      <c r="P31" s="7">
        <v>64</v>
      </c>
      <c r="Q31" s="7">
        <v>512</v>
      </c>
      <c r="R31" s="7">
        <v>1000</v>
      </c>
      <c r="S31" s="7">
        <v>8000</v>
      </c>
      <c r="T31" s="7">
        <v>64000</v>
      </c>
      <c r="U31" s="5"/>
    </row>
    <row r="32" spans="1:21" x14ac:dyDescent="0.25">
      <c r="A32" s="18" t="s">
        <v>78</v>
      </c>
      <c r="B32" s="19">
        <f>1/5</f>
        <v>0.2</v>
      </c>
      <c r="C32" s="25">
        <f t="shared" si="5"/>
        <v>1.6</v>
      </c>
      <c r="D32" s="24" t="s">
        <v>35</v>
      </c>
      <c r="E32" s="25">
        <f t="shared" si="0"/>
        <v>12.8</v>
      </c>
      <c r="F32" s="30" t="s">
        <v>123</v>
      </c>
      <c r="G32" s="25">
        <f t="shared" si="1"/>
        <v>102.4</v>
      </c>
      <c r="H32" s="34" t="s">
        <v>99</v>
      </c>
      <c r="I32" s="40">
        <f t="shared" si="2"/>
        <v>200</v>
      </c>
      <c r="J32" s="39" t="s">
        <v>93</v>
      </c>
      <c r="K32" s="11">
        <f t="shared" si="3"/>
        <v>1600</v>
      </c>
      <c r="L32" s="13"/>
      <c r="M32" s="11">
        <f t="shared" si="4"/>
        <v>12800</v>
      </c>
      <c r="N32" s="12"/>
      <c r="O32" s="8">
        <v>8</v>
      </c>
      <c r="P32" s="7">
        <v>64</v>
      </c>
      <c r="Q32" s="7">
        <v>512</v>
      </c>
      <c r="R32" s="7">
        <v>1000</v>
      </c>
      <c r="S32" s="7">
        <v>8000</v>
      </c>
      <c r="T32" s="7">
        <v>64000</v>
      </c>
      <c r="U32" s="5"/>
    </row>
    <row r="33" spans="1:21" x14ac:dyDescent="0.25">
      <c r="A33" s="18" t="s">
        <v>79</v>
      </c>
      <c r="B33" s="19">
        <f>1/4</f>
        <v>0.25</v>
      </c>
      <c r="C33" s="25">
        <f t="shared" si="5"/>
        <v>2</v>
      </c>
      <c r="D33" s="24" t="s">
        <v>115</v>
      </c>
      <c r="E33" s="25">
        <f t="shared" si="0"/>
        <v>16</v>
      </c>
      <c r="F33" s="30" t="s">
        <v>136</v>
      </c>
      <c r="G33" s="25">
        <f t="shared" si="1"/>
        <v>128</v>
      </c>
      <c r="H33" s="34" t="s">
        <v>95</v>
      </c>
      <c r="I33" s="40">
        <f t="shared" si="2"/>
        <v>250</v>
      </c>
      <c r="J33" s="39" t="s">
        <v>109</v>
      </c>
      <c r="K33" s="11">
        <f t="shared" si="3"/>
        <v>2000</v>
      </c>
      <c r="L33" s="13"/>
      <c r="M33" s="11">
        <f t="shared" si="4"/>
        <v>16000</v>
      </c>
      <c r="N33" s="12"/>
      <c r="O33" s="6">
        <v>8</v>
      </c>
      <c r="P33" s="7">
        <v>64</v>
      </c>
      <c r="Q33" s="7">
        <v>512</v>
      </c>
      <c r="R33" s="7">
        <v>1000</v>
      </c>
      <c r="S33" s="7">
        <v>8000</v>
      </c>
      <c r="T33" s="7">
        <v>64000</v>
      </c>
      <c r="U33" s="5"/>
    </row>
    <row r="34" spans="1:21" x14ac:dyDescent="0.25">
      <c r="A34" s="18" t="s">
        <v>80</v>
      </c>
      <c r="B34" s="19" t="s">
        <v>80</v>
      </c>
      <c r="C34" s="25">
        <f t="shared" si="5"/>
        <v>2.4</v>
      </c>
      <c r="D34" s="24" t="s">
        <v>116</v>
      </c>
      <c r="E34" s="25">
        <f t="shared" si="0"/>
        <v>19.2</v>
      </c>
      <c r="F34" s="30" t="s">
        <v>125</v>
      </c>
      <c r="G34" s="25">
        <f t="shared" si="1"/>
        <v>153.6</v>
      </c>
      <c r="H34" s="34" t="s">
        <v>131</v>
      </c>
      <c r="I34" s="40">
        <f t="shared" si="2"/>
        <v>300</v>
      </c>
      <c r="J34" s="39" t="s">
        <v>110</v>
      </c>
      <c r="K34" s="11">
        <f t="shared" si="3"/>
        <v>2400</v>
      </c>
      <c r="L34" s="13"/>
      <c r="M34" s="11">
        <f t="shared" si="4"/>
        <v>19200</v>
      </c>
      <c r="N34" s="12"/>
      <c r="O34" s="6">
        <v>8</v>
      </c>
      <c r="P34" s="7">
        <v>64</v>
      </c>
      <c r="Q34" s="7">
        <v>512</v>
      </c>
      <c r="R34" s="7">
        <v>1000</v>
      </c>
      <c r="S34" s="7">
        <v>8000</v>
      </c>
      <c r="T34" s="7">
        <v>64000</v>
      </c>
      <c r="U34" s="5"/>
    </row>
    <row r="35" spans="1:21" x14ac:dyDescent="0.25">
      <c r="A35" s="18" t="s">
        <v>81</v>
      </c>
      <c r="B35" s="19" t="s">
        <v>81</v>
      </c>
      <c r="C35" s="25">
        <f t="shared" si="5"/>
        <v>3.2</v>
      </c>
      <c r="D35" s="24" t="s">
        <v>117</v>
      </c>
      <c r="E35" s="25">
        <f t="shared" si="0"/>
        <v>25.6</v>
      </c>
      <c r="F35" s="30" t="s">
        <v>126</v>
      </c>
      <c r="G35" s="25">
        <f t="shared" si="1"/>
        <v>204.8</v>
      </c>
      <c r="H35" s="34" t="s">
        <v>132</v>
      </c>
      <c r="I35" s="40">
        <f t="shared" si="2"/>
        <v>400</v>
      </c>
      <c r="J35" s="39" t="s">
        <v>111</v>
      </c>
      <c r="K35" s="11">
        <f t="shared" si="3"/>
        <v>3200</v>
      </c>
      <c r="L35" s="13"/>
      <c r="M35" s="11">
        <f t="shared" si="4"/>
        <v>25600</v>
      </c>
      <c r="N35" s="12"/>
      <c r="O35" s="8">
        <v>8</v>
      </c>
      <c r="P35" s="7">
        <v>64</v>
      </c>
      <c r="Q35" s="7">
        <v>512</v>
      </c>
      <c r="R35" s="7">
        <v>1000</v>
      </c>
      <c r="S35" s="7">
        <v>8000</v>
      </c>
      <c r="T35" s="7">
        <v>64000</v>
      </c>
      <c r="U35" s="5"/>
    </row>
    <row r="36" spans="1:21" x14ac:dyDescent="0.25">
      <c r="A36" s="18" t="s">
        <v>82</v>
      </c>
      <c r="B36" s="19" t="s">
        <v>82</v>
      </c>
      <c r="C36" s="25">
        <f t="shared" si="5"/>
        <v>4</v>
      </c>
      <c r="D36" s="24" t="s">
        <v>118</v>
      </c>
      <c r="E36" s="25">
        <f t="shared" si="0"/>
        <v>32</v>
      </c>
      <c r="F36" s="30" t="s">
        <v>137</v>
      </c>
      <c r="G36" s="25">
        <f t="shared" si="1"/>
        <v>256</v>
      </c>
      <c r="H36" s="35" t="s">
        <v>97</v>
      </c>
      <c r="I36" s="40">
        <f t="shared" si="2"/>
        <v>500</v>
      </c>
      <c r="J36" s="39" t="s">
        <v>112</v>
      </c>
      <c r="K36" s="11">
        <f t="shared" si="3"/>
        <v>4000</v>
      </c>
      <c r="L36" s="13"/>
      <c r="M36" s="11">
        <f t="shared" si="4"/>
        <v>32000</v>
      </c>
      <c r="N36" s="12"/>
      <c r="O36" s="6">
        <v>8</v>
      </c>
      <c r="P36" s="7">
        <v>64</v>
      </c>
      <c r="Q36" s="7">
        <v>512</v>
      </c>
      <c r="R36" s="7">
        <v>1000</v>
      </c>
      <c r="S36" s="7">
        <v>8000</v>
      </c>
      <c r="T36" s="7">
        <v>64000</v>
      </c>
      <c r="U36" s="5"/>
    </row>
    <row r="37" spans="1:21" x14ac:dyDescent="0.25">
      <c r="A37" s="18" t="s">
        <v>30</v>
      </c>
      <c r="B37" s="19" t="s">
        <v>30</v>
      </c>
      <c r="C37" s="25">
        <f t="shared" si="5"/>
        <v>4.8</v>
      </c>
      <c r="D37" s="24" t="s">
        <v>119</v>
      </c>
      <c r="E37" s="25">
        <f t="shared" si="0"/>
        <v>38.4</v>
      </c>
      <c r="F37" s="30" t="s">
        <v>146</v>
      </c>
      <c r="G37" s="25">
        <f t="shared" si="1"/>
        <v>307.2</v>
      </c>
      <c r="H37" s="35" t="s">
        <v>133</v>
      </c>
      <c r="I37" s="41">
        <f t="shared" si="2"/>
        <v>600</v>
      </c>
      <c r="J37" s="42" t="s">
        <v>113</v>
      </c>
      <c r="K37" s="11">
        <f t="shared" si="3"/>
        <v>4800</v>
      </c>
      <c r="L37" s="13"/>
      <c r="M37" s="11">
        <f t="shared" si="4"/>
        <v>38400</v>
      </c>
      <c r="N37" s="12"/>
      <c r="O37" s="6">
        <v>8</v>
      </c>
      <c r="P37" s="7">
        <v>64</v>
      </c>
      <c r="Q37" s="7">
        <v>512</v>
      </c>
      <c r="R37" s="7">
        <v>1000</v>
      </c>
      <c r="S37" s="7">
        <v>8000</v>
      </c>
      <c r="T37" s="7">
        <v>64000</v>
      </c>
      <c r="U37" s="5"/>
    </row>
    <row r="38" spans="1:21" x14ac:dyDescent="0.25">
      <c r="A38" s="18" t="s">
        <v>83</v>
      </c>
      <c r="B38" s="19" t="s">
        <v>83</v>
      </c>
      <c r="C38" s="25">
        <f t="shared" si="5"/>
        <v>6.4</v>
      </c>
      <c r="D38" s="24" t="s">
        <v>120</v>
      </c>
      <c r="E38" s="25">
        <f t="shared" si="0"/>
        <v>51.2</v>
      </c>
      <c r="F38" s="30" t="s">
        <v>129</v>
      </c>
      <c r="G38" s="25">
        <f t="shared" si="1"/>
        <v>409.6</v>
      </c>
      <c r="H38" s="35" t="s">
        <v>134</v>
      </c>
      <c r="I38" s="11">
        <f t="shared" si="2"/>
        <v>800</v>
      </c>
      <c r="J38" s="13"/>
      <c r="K38" s="11">
        <f t="shared" si="3"/>
        <v>6400</v>
      </c>
      <c r="L38" s="13"/>
      <c r="M38" s="11">
        <f t="shared" si="4"/>
        <v>51200</v>
      </c>
      <c r="N38" s="12"/>
      <c r="O38" s="8">
        <v>8</v>
      </c>
      <c r="P38" s="7">
        <v>64</v>
      </c>
      <c r="Q38" s="7">
        <v>512</v>
      </c>
      <c r="R38" s="7">
        <v>1000</v>
      </c>
      <c r="S38" s="7">
        <v>8000</v>
      </c>
      <c r="T38" s="7">
        <v>64000</v>
      </c>
      <c r="U38" s="5"/>
    </row>
    <row r="39" spans="1:21" x14ac:dyDescent="0.25">
      <c r="A39" s="18" t="s">
        <v>84</v>
      </c>
      <c r="B39" s="19" t="s">
        <v>84</v>
      </c>
      <c r="C39" s="25">
        <f t="shared" si="5"/>
        <v>8</v>
      </c>
      <c r="D39" s="24" t="s">
        <v>121</v>
      </c>
      <c r="E39" s="25">
        <f t="shared" si="0"/>
        <v>64</v>
      </c>
      <c r="F39" s="30" t="s">
        <v>147</v>
      </c>
      <c r="G39" s="25">
        <f t="shared" si="1"/>
        <v>512</v>
      </c>
      <c r="H39" s="35" t="s">
        <v>102</v>
      </c>
      <c r="I39" s="11">
        <f t="shared" si="2"/>
        <v>1000</v>
      </c>
      <c r="J39" s="13"/>
      <c r="K39" s="11">
        <f t="shared" si="3"/>
        <v>8000</v>
      </c>
      <c r="L39" s="13"/>
      <c r="M39" s="11">
        <f t="shared" si="4"/>
        <v>64000</v>
      </c>
      <c r="N39" s="12"/>
      <c r="O39" s="6">
        <v>8</v>
      </c>
      <c r="P39" s="7">
        <v>64</v>
      </c>
      <c r="Q39" s="7">
        <v>512</v>
      </c>
      <c r="R39" s="7">
        <v>1000</v>
      </c>
      <c r="S39" s="7">
        <v>8000</v>
      </c>
      <c r="T39" s="7">
        <v>64000</v>
      </c>
      <c r="U39" s="5"/>
    </row>
    <row r="40" spans="1:21" x14ac:dyDescent="0.25">
      <c r="A40" s="18" t="s">
        <v>85</v>
      </c>
      <c r="B40" s="19" t="s">
        <v>85</v>
      </c>
      <c r="C40" s="25">
        <f t="shared" si="5"/>
        <v>10.4</v>
      </c>
      <c r="D40" s="24" t="s">
        <v>122</v>
      </c>
      <c r="E40" s="25">
        <f t="shared" si="0"/>
        <v>83.2</v>
      </c>
      <c r="F40" s="31" t="s">
        <v>98</v>
      </c>
      <c r="G40" s="27">
        <f t="shared" si="1"/>
        <v>665.6</v>
      </c>
      <c r="H40" s="36" t="s">
        <v>135</v>
      </c>
      <c r="I40" s="11">
        <f t="shared" si="2"/>
        <v>1300</v>
      </c>
      <c r="J40" s="13"/>
      <c r="K40" s="11">
        <f t="shared" si="3"/>
        <v>10400</v>
      </c>
      <c r="L40" s="13"/>
      <c r="M40" s="11">
        <f t="shared" si="4"/>
        <v>83200</v>
      </c>
      <c r="N40" s="12"/>
      <c r="O40" s="6">
        <v>8</v>
      </c>
      <c r="P40" s="7">
        <v>64</v>
      </c>
      <c r="Q40" s="7">
        <v>512</v>
      </c>
      <c r="R40" s="7">
        <v>1000</v>
      </c>
      <c r="S40" s="7">
        <v>8000</v>
      </c>
      <c r="T40" s="7">
        <v>64000</v>
      </c>
      <c r="U40" s="5"/>
    </row>
    <row r="41" spans="1:21" x14ac:dyDescent="0.25">
      <c r="A41" s="18" t="s">
        <v>86</v>
      </c>
      <c r="B41" s="19" t="s">
        <v>86</v>
      </c>
      <c r="C41" s="25">
        <f t="shared" si="5"/>
        <v>12.8</v>
      </c>
      <c r="D41" s="24" t="s">
        <v>123</v>
      </c>
      <c r="E41" s="25">
        <f t="shared" si="0"/>
        <v>102.4</v>
      </c>
      <c r="F41" s="31" t="s">
        <v>99</v>
      </c>
      <c r="G41" s="10">
        <f t="shared" si="1"/>
        <v>819.2</v>
      </c>
      <c r="H41" s="13"/>
      <c r="I41" s="11">
        <f t="shared" si="2"/>
        <v>1600</v>
      </c>
      <c r="J41" s="13"/>
      <c r="K41" s="11">
        <f t="shared" si="3"/>
        <v>12800</v>
      </c>
      <c r="L41" s="13"/>
      <c r="M41" s="11">
        <f t="shared" si="4"/>
        <v>102400</v>
      </c>
      <c r="N41" s="12"/>
      <c r="O41" s="8">
        <v>8</v>
      </c>
      <c r="P41" s="7">
        <v>64</v>
      </c>
      <c r="Q41" s="7">
        <v>512</v>
      </c>
      <c r="R41" s="7">
        <v>1000</v>
      </c>
      <c r="S41" s="7">
        <v>8000</v>
      </c>
      <c r="T41" s="7">
        <v>64000</v>
      </c>
      <c r="U41" s="5"/>
    </row>
    <row r="42" spans="1:21" x14ac:dyDescent="0.25">
      <c r="A42" s="18" t="s">
        <v>36</v>
      </c>
      <c r="B42" s="19" t="s">
        <v>36</v>
      </c>
      <c r="C42" s="25">
        <f t="shared" si="5"/>
        <v>16</v>
      </c>
      <c r="D42" s="24" t="s">
        <v>136</v>
      </c>
      <c r="E42" s="25">
        <f t="shared" si="0"/>
        <v>128</v>
      </c>
      <c r="F42" s="31" t="s">
        <v>95</v>
      </c>
      <c r="G42" s="10">
        <f t="shared" si="1"/>
        <v>1024</v>
      </c>
      <c r="H42" s="13"/>
      <c r="I42" s="11">
        <f t="shared" si="2"/>
        <v>2000</v>
      </c>
      <c r="J42" s="13"/>
      <c r="K42" s="11">
        <f t="shared" si="3"/>
        <v>16000</v>
      </c>
      <c r="L42" s="13"/>
      <c r="M42" s="11">
        <f t="shared" si="4"/>
        <v>128000</v>
      </c>
      <c r="N42" s="12"/>
      <c r="O42" s="6">
        <v>8</v>
      </c>
      <c r="P42" s="7">
        <v>64</v>
      </c>
      <c r="Q42" s="7">
        <v>512</v>
      </c>
      <c r="R42" s="7">
        <v>1000</v>
      </c>
      <c r="S42" s="7">
        <v>8000</v>
      </c>
      <c r="T42" s="7">
        <v>64000</v>
      </c>
      <c r="U42" s="5"/>
    </row>
    <row r="43" spans="1:21" x14ac:dyDescent="0.25">
      <c r="A43" s="18" t="s">
        <v>37</v>
      </c>
      <c r="B43" s="19" t="s">
        <v>37</v>
      </c>
      <c r="C43" s="25">
        <f t="shared" si="5"/>
        <v>20</v>
      </c>
      <c r="D43" s="24" t="s">
        <v>125</v>
      </c>
      <c r="E43" s="25">
        <f t="shared" si="0"/>
        <v>160</v>
      </c>
      <c r="F43" s="31" t="s">
        <v>92</v>
      </c>
      <c r="G43" s="10">
        <f t="shared" si="1"/>
        <v>1280</v>
      </c>
      <c r="H43" s="13"/>
      <c r="I43" s="11">
        <f t="shared" si="2"/>
        <v>2500</v>
      </c>
      <c r="J43" s="13"/>
      <c r="K43" s="11">
        <f t="shared" si="3"/>
        <v>20000</v>
      </c>
      <c r="L43" s="13"/>
      <c r="M43" s="11">
        <f t="shared" si="4"/>
        <v>160000</v>
      </c>
      <c r="N43" s="12"/>
      <c r="O43" s="6">
        <v>8</v>
      </c>
      <c r="P43" s="7">
        <v>64</v>
      </c>
      <c r="Q43" s="7">
        <v>512</v>
      </c>
      <c r="R43" s="7">
        <v>1000</v>
      </c>
      <c r="S43" s="7">
        <v>8000</v>
      </c>
      <c r="T43" s="7">
        <v>64000</v>
      </c>
      <c r="U43" s="5"/>
    </row>
    <row r="44" spans="1:21" x14ac:dyDescent="0.25">
      <c r="A44" s="18" t="s">
        <v>38</v>
      </c>
      <c r="B44" s="19" t="s">
        <v>38</v>
      </c>
      <c r="C44" s="25">
        <f t="shared" si="5"/>
        <v>25.6</v>
      </c>
      <c r="D44" s="24" t="s">
        <v>126</v>
      </c>
      <c r="E44" s="25">
        <f t="shared" si="0"/>
        <v>204.8</v>
      </c>
      <c r="F44" s="31" t="s">
        <v>96</v>
      </c>
      <c r="G44" s="10">
        <f t="shared" si="1"/>
        <v>1638.4</v>
      </c>
      <c r="H44" s="13"/>
      <c r="I44" s="11">
        <f t="shared" si="2"/>
        <v>3200</v>
      </c>
      <c r="J44" s="13"/>
      <c r="K44" s="11">
        <f t="shared" si="3"/>
        <v>25600</v>
      </c>
      <c r="L44" s="13"/>
      <c r="M44" s="11">
        <f t="shared" si="4"/>
        <v>204800</v>
      </c>
      <c r="N44" s="12"/>
      <c r="O44" s="8">
        <v>8</v>
      </c>
      <c r="P44" s="7">
        <v>64</v>
      </c>
      <c r="Q44" s="7">
        <v>512</v>
      </c>
      <c r="R44" s="7">
        <v>1000</v>
      </c>
      <c r="S44" s="7">
        <v>8000</v>
      </c>
      <c r="T44" s="7">
        <v>64000</v>
      </c>
      <c r="U44" s="5"/>
    </row>
    <row r="45" spans="1:21" x14ac:dyDescent="0.25">
      <c r="A45" s="18" t="s">
        <v>39</v>
      </c>
      <c r="B45" s="19" t="s">
        <v>39</v>
      </c>
      <c r="C45" s="25">
        <f t="shared" si="5"/>
        <v>32</v>
      </c>
      <c r="D45" s="24" t="s">
        <v>137</v>
      </c>
      <c r="E45" s="25">
        <f t="shared" si="0"/>
        <v>256</v>
      </c>
      <c r="F45" s="31" t="s">
        <v>97</v>
      </c>
      <c r="G45" s="10">
        <f t="shared" si="1"/>
        <v>2048</v>
      </c>
      <c r="H45" s="13"/>
      <c r="I45" s="11">
        <f t="shared" si="2"/>
        <v>4000</v>
      </c>
      <c r="J45" s="13"/>
      <c r="K45" s="11">
        <f t="shared" si="3"/>
        <v>32000</v>
      </c>
      <c r="L45" s="13"/>
      <c r="M45" s="11">
        <f t="shared" si="4"/>
        <v>256000</v>
      </c>
      <c r="N45" s="12"/>
      <c r="O45" s="6">
        <v>8</v>
      </c>
      <c r="P45" s="7">
        <v>64</v>
      </c>
      <c r="Q45" s="7">
        <v>512</v>
      </c>
      <c r="R45" s="7">
        <v>1000</v>
      </c>
      <c r="S45" s="7">
        <v>8000</v>
      </c>
      <c r="T45" s="7">
        <v>64000</v>
      </c>
      <c r="U45" s="5"/>
    </row>
    <row r="46" spans="1:21" x14ac:dyDescent="0.25">
      <c r="A46" s="18" t="s">
        <v>40</v>
      </c>
      <c r="B46" s="19" t="s">
        <v>40</v>
      </c>
      <c r="C46" s="25">
        <f t="shared" si="5"/>
        <v>40</v>
      </c>
      <c r="D46" s="24" t="s">
        <v>128</v>
      </c>
      <c r="E46" s="25">
        <f t="shared" si="0"/>
        <v>320</v>
      </c>
      <c r="F46" s="31" t="s">
        <v>100</v>
      </c>
      <c r="G46" s="10">
        <f t="shared" si="1"/>
        <v>2560</v>
      </c>
      <c r="H46" s="13"/>
      <c r="I46" s="11">
        <f t="shared" si="2"/>
        <v>5000</v>
      </c>
      <c r="J46" s="13"/>
      <c r="K46" s="11">
        <f t="shared" si="3"/>
        <v>40000</v>
      </c>
      <c r="L46" s="13"/>
      <c r="M46" s="11">
        <f t="shared" si="4"/>
        <v>320000</v>
      </c>
      <c r="N46" s="12"/>
      <c r="O46" s="6">
        <v>8</v>
      </c>
      <c r="P46" s="7">
        <v>64</v>
      </c>
      <c r="Q46" s="7">
        <v>512</v>
      </c>
      <c r="R46" s="7">
        <v>1000</v>
      </c>
      <c r="S46" s="7">
        <v>8000</v>
      </c>
      <c r="T46" s="7">
        <v>64000</v>
      </c>
      <c r="U46" s="5"/>
    </row>
    <row r="47" spans="1:21" x14ac:dyDescent="0.25">
      <c r="A47" s="18" t="s">
        <v>41</v>
      </c>
      <c r="B47" s="19" t="s">
        <v>41</v>
      </c>
      <c r="C47" s="25">
        <f t="shared" si="5"/>
        <v>48</v>
      </c>
      <c r="D47" s="24" t="s">
        <v>150</v>
      </c>
      <c r="E47" s="25">
        <f t="shared" si="0"/>
        <v>384</v>
      </c>
      <c r="F47" s="31" t="s">
        <v>101</v>
      </c>
      <c r="G47" s="10">
        <f t="shared" si="1"/>
        <v>3072</v>
      </c>
      <c r="H47" s="13"/>
      <c r="I47" s="11">
        <f t="shared" si="2"/>
        <v>6000</v>
      </c>
      <c r="J47" s="13"/>
      <c r="K47" s="11">
        <f t="shared" si="3"/>
        <v>48000</v>
      </c>
      <c r="L47" s="13"/>
      <c r="M47" s="11">
        <f t="shared" si="4"/>
        <v>384000</v>
      </c>
      <c r="N47" s="12"/>
      <c r="O47" s="8">
        <v>8</v>
      </c>
      <c r="P47" s="7">
        <v>64</v>
      </c>
      <c r="Q47" s="7">
        <v>512</v>
      </c>
      <c r="R47" s="7">
        <v>1000</v>
      </c>
      <c r="S47" s="7">
        <v>8000</v>
      </c>
      <c r="T47" s="7">
        <v>64000</v>
      </c>
      <c r="U47" s="5"/>
    </row>
    <row r="48" spans="1:21" x14ac:dyDescent="0.25">
      <c r="A48" s="18" t="s">
        <v>42</v>
      </c>
      <c r="B48" s="19" t="s">
        <v>42</v>
      </c>
      <c r="C48" s="25">
        <f t="shared" si="5"/>
        <v>64</v>
      </c>
      <c r="D48" s="26" t="s">
        <v>88</v>
      </c>
      <c r="E48" s="25">
        <f t="shared" si="0"/>
        <v>512</v>
      </c>
      <c r="F48" s="31" t="s">
        <v>102</v>
      </c>
      <c r="G48" s="10">
        <f t="shared" si="1"/>
        <v>4096</v>
      </c>
      <c r="H48" s="13"/>
      <c r="I48" s="11">
        <f t="shared" si="2"/>
        <v>8000</v>
      </c>
      <c r="J48" s="13"/>
      <c r="K48" s="11">
        <f t="shared" si="3"/>
        <v>64000</v>
      </c>
      <c r="L48" s="13"/>
      <c r="M48" s="11">
        <f t="shared" si="4"/>
        <v>512000</v>
      </c>
      <c r="N48" s="12"/>
      <c r="O48" s="6">
        <v>8</v>
      </c>
      <c r="P48" s="7">
        <v>64</v>
      </c>
      <c r="Q48" s="7">
        <v>512</v>
      </c>
      <c r="R48" s="7">
        <v>1000</v>
      </c>
      <c r="S48" s="7">
        <v>8000</v>
      </c>
      <c r="T48" s="7">
        <v>64000</v>
      </c>
      <c r="U48" s="5"/>
    </row>
    <row r="49" spans="1:21" x14ac:dyDescent="0.25">
      <c r="A49" s="18" t="s">
        <v>43</v>
      </c>
      <c r="B49" s="19" t="s">
        <v>43</v>
      </c>
      <c r="C49" s="25">
        <f t="shared" si="5"/>
        <v>80</v>
      </c>
      <c r="D49" s="26" t="s">
        <v>89</v>
      </c>
      <c r="E49" s="27">
        <f t="shared" si="0"/>
        <v>640</v>
      </c>
      <c r="F49" s="32" t="s">
        <v>103</v>
      </c>
      <c r="G49" s="10">
        <f t="shared" si="1"/>
        <v>5120</v>
      </c>
      <c r="H49" s="13"/>
      <c r="I49" s="11">
        <f t="shared" si="2"/>
        <v>10000</v>
      </c>
      <c r="J49" s="13"/>
      <c r="K49" s="11">
        <f t="shared" si="3"/>
        <v>80000</v>
      </c>
      <c r="L49" s="13"/>
      <c r="M49" s="11">
        <f t="shared" si="4"/>
        <v>640000</v>
      </c>
      <c r="N49" s="12"/>
      <c r="O49" s="6">
        <v>8</v>
      </c>
      <c r="P49" s="7">
        <v>64</v>
      </c>
      <c r="Q49" s="7">
        <v>512</v>
      </c>
      <c r="R49" s="7">
        <v>1000</v>
      </c>
      <c r="S49" s="7">
        <v>8000</v>
      </c>
      <c r="T49" s="7">
        <v>64000</v>
      </c>
      <c r="U49" s="5"/>
    </row>
    <row r="50" spans="1:21" x14ac:dyDescent="0.25">
      <c r="A50" s="18" t="s">
        <v>44</v>
      </c>
      <c r="B50" s="19" t="s">
        <v>44</v>
      </c>
      <c r="C50" s="25">
        <f t="shared" si="5"/>
        <v>104</v>
      </c>
      <c r="D50" s="26" t="s">
        <v>90</v>
      </c>
      <c r="E50" s="10">
        <f t="shared" si="0"/>
        <v>832</v>
      </c>
      <c r="F50" s="13"/>
      <c r="G50" s="10">
        <f t="shared" si="1"/>
        <v>6656</v>
      </c>
      <c r="H50" s="13"/>
      <c r="I50" s="11">
        <f t="shared" si="2"/>
        <v>13000</v>
      </c>
      <c r="J50" s="13"/>
      <c r="K50" s="11">
        <f t="shared" si="3"/>
        <v>104000</v>
      </c>
      <c r="L50" s="13"/>
      <c r="M50" s="11">
        <f t="shared" si="4"/>
        <v>832000</v>
      </c>
      <c r="N50" s="12"/>
      <c r="O50" s="8">
        <v>8</v>
      </c>
      <c r="P50" s="7">
        <v>64</v>
      </c>
      <c r="Q50" s="7">
        <v>512</v>
      </c>
      <c r="R50" s="7">
        <v>1000</v>
      </c>
      <c r="S50" s="7">
        <v>8000</v>
      </c>
      <c r="T50" s="7">
        <v>64000</v>
      </c>
      <c r="U50" s="5"/>
    </row>
    <row r="51" spans="1:21" x14ac:dyDescent="0.25">
      <c r="A51" s="18" t="s">
        <v>45</v>
      </c>
      <c r="B51" s="19" t="s">
        <v>45</v>
      </c>
      <c r="C51" s="25">
        <f t="shared" si="5"/>
        <v>120</v>
      </c>
      <c r="D51" s="26" t="s">
        <v>91</v>
      </c>
      <c r="E51" s="10">
        <f t="shared" si="0"/>
        <v>960</v>
      </c>
      <c r="F51" s="13"/>
      <c r="G51" s="10">
        <f t="shared" si="1"/>
        <v>7680</v>
      </c>
      <c r="H51" s="13"/>
      <c r="I51" s="11">
        <f t="shared" si="2"/>
        <v>15000</v>
      </c>
      <c r="J51" s="13"/>
      <c r="K51" s="11">
        <f t="shared" si="3"/>
        <v>120000</v>
      </c>
      <c r="L51" s="13"/>
      <c r="M51" s="11">
        <f t="shared" si="4"/>
        <v>960000</v>
      </c>
      <c r="N51" s="12"/>
      <c r="O51" s="6">
        <v>8</v>
      </c>
      <c r="P51" s="7">
        <v>64</v>
      </c>
      <c r="Q51" s="7">
        <v>512</v>
      </c>
      <c r="R51" s="7">
        <v>1000</v>
      </c>
      <c r="S51" s="7">
        <v>8000</v>
      </c>
      <c r="T51" s="7">
        <v>64000</v>
      </c>
      <c r="U51" s="5"/>
    </row>
    <row r="52" spans="1:21" x14ac:dyDescent="0.25">
      <c r="A52" s="18" t="s">
        <v>46</v>
      </c>
      <c r="B52" s="19" t="s">
        <v>46</v>
      </c>
      <c r="C52" s="25">
        <f t="shared" si="5"/>
        <v>160</v>
      </c>
      <c r="D52" s="26" t="s">
        <v>92</v>
      </c>
      <c r="E52" s="10">
        <f t="shared" si="0"/>
        <v>1280</v>
      </c>
      <c r="F52" s="13"/>
      <c r="G52" s="10">
        <f t="shared" si="1"/>
        <v>10240</v>
      </c>
      <c r="H52" s="13"/>
      <c r="I52" s="11">
        <f t="shared" si="2"/>
        <v>20000</v>
      </c>
      <c r="J52" s="13"/>
      <c r="K52" s="11">
        <f t="shared" si="3"/>
        <v>160000</v>
      </c>
      <c r="L52" s="13"/>
      <c r="M52" s="11">
        <f t="shared" si="4"/>
        <v>1280000</v>
      </c>
      <c r="N52" s="12"/>
      <c r="O52" s="6">
        <v>8</v>
      </c>
      <c r="P52" s="7">
        <v>64</v>
      </c>
      <c r="Q52" s="7">
        <v>512</v>
      </c>
      <c r="R52" s="7">
        <v>1000</v>
      </c>
      <c r="S52" s="7">
        <v>8000</v>
      </c>
      <c r="T52" s="7">
        <v>64000</v>
      </c>
      <c r="U52" s="5"/>
    </row>
    <row r="53" spans="1:21" x14ac:dyDescent="0.25">
      <c r="A53" s="18" t="s">
        <v>47</v>
      </c>
      <c r="B53" s="19" t="s">
        <v>47</v>
      </c>
      <c r="C53" s="25">
        <f t="shared" si="5"/>
        <v>200</v>
      </c>
      <c r="D53" s="26" t="s">
        <v>93</v>
      </c>
      <c r="E53" s="10">
        <f t="shared" si="0"/>
        <v>1600</v>
      </c>
      <c r="F53" s="13"/>
      <c r="G53" s="10">
        <f t="shared" si="1"/>
        <v>12800</v>
      </c>
      <c r="H53" s="13"/>
      <c r="I53" s="11">
        <f t="shared" si="2"/>
        <v>25000</v>
      </c>
      <c r="J53" s="13"/>
      <c r="K53" s="11">
        <f t="shared" si="3"/>
        <v>200000</v>
      </c>
      <c r="L53" s="13"/>
      <c r="M53" s="11">
        <f t="shared" si="4"/>
        <v>1600000</v>
      </c>
      <c r="N53" s="12"/>
      <c r="O53" s="8">
        <v>8</v>
      </c>
      <c r="P53" s="7">
        <v>64</v>
      </c>
      <c r="Q53" s="7">
        <v>512</v>
      </c>
      <c r="R53" s="7">
        <v>1000</v>
      </c>
      <c r="S53" s="7">
        <v>8000</v>
      </c>
      <c r="T53" s="7">
        <v>64000</v>
      </c>
      <c r="U53" s="5"/>
    </row>
    <row r="54" spans="1:21" ht="15.75" thickBot="1" x14ac:dyDescent="0.3">
      <c r="A54" s="20" t="s">
        <v>48</v>
      </c>
      <c r="B54" s="21" t="s">
        <v>48</v>
      </c>
      <c r="C54" s="27">
        <f t="shared" si="5"/>
        <v>240</v>
      </c>
      <c r="D54" s="28" t="s">
        <v>94</v>
      </c>
      <c r="E54" s="14">
        <f t="shared" si="0"/>
        <v>1920</v>
      </c>
      <c r="F54" s="15"/>
      <c r="G54" s="14">
        <f t="shared" si="1"/>
        <v>15360</v>
      </c>
      <c r="H54" s="15"/>
      <c r="I54" s="16">
        <f t="shared" si="2"/>
        <v>30000</v>
      </c>
      <c r="J54" s="15"/>
      <c r="K54" s="16">
        <f t="shared" si="3"/>
        <v>240000</v>
      </c>
      <c r="L54" s="15"/>
      <c r="M54" s="16">
        <f t="shared" si="4"/>
        <v>1920000</v>
      </c>
      <c r="N54" s="17"/>
      <c r="O54" s="6">
        <v>8</v>
      </c>
      <c r="P54" s="7">
        <v>64</v>
      </c>
      <c r="Q54" s="7">
        <v>512</v>
      </c>
      <c r="R54" s="7">
        <v>1000</v>
      </c>
      <c r="S54" s="7">
        <v>8000</v>
      </c>
      <c r="T54" s="7">
        <v>64000</v>
      </c>
      <c r="U54" s="5"/>
    </row>
    <row r="55" spans="1:21" x14ac:dyDescent="0.25">
      <c r="A55" s="1"/>
      <c r="B55" s="3"/>
      <c r="O55" s="4"/>
      <c r="P55" s="4"/>
      <c r="Q55" s="4"/>
      <c r="R55" s="4"/>
      <c r="S55" s="4"/>
      <c r="T55" s="4"/>
      <c r="U55" s="5"/>
    </row>
    <row r="56" spans="1:21" x14ac:dyDescent="0.25">
      <c r="A56" s="1"/>
      <c r="B56" s="3"/>
      <c r="O56" s="4"/>
      <c r="P56" s="4"/>
      <c r="Q56" s="4"/>
      <c r="R56" s="4"/>
      <c r="S56" s="4"/>
      <c r="T56" s="4"/>
      <c r="U56" s="5"/>
    </row>
    <row r="57" spans="1:21" x14ac:dyDescent="0.25">
      <c r="A57" s="1"/>
      <c r="B57" s="3"/>
      <c r="O57" s="4"/>
      <c r="P57" s="4"/>
      <c r="Q57" s="4"/>
      <c r="R57" s="4"/>
      <c r="S57" s="4"/>
      <c r="T57" s="4"/>
      <c r="U57" s="5"/>
    </row>
    <row r="58" spans="1:21" x14ac:dyDescent="0.25">
      <c r="A58" s="1"/>
      <c r="B58" s="3"/>
      <c r="O58" s="4"/>
      <c r="P58" s="4"/>
      <c r="Q58" s="4"/>
      <c r="R58" s="4"/>
      <c r="S58" s="4"/>
      <c r="T58" s="4"/>
      <c r="U58" s="5"/>
    </row>
    <row r="59" spans="1:21" x14ac:dyDescent="0.25">
      <c r="A59" s="1"/>
      <c r="B59" s="3"/>
      <c r="O59" s="4"/>
      <c r="P59" s="4"/>
      <c r="Q59" s="4"/>
      <c r="R59" s="4"/>
      <c r="S59" s="4"/>
      <c r="T59" s="4"/>
      <c r="U59" s="5"/>
    </row>
    <row r="60" spans="1:21" x14ac:dyDescent="0.25">
      <c r="A60" s="1"/>
      <c r="B60" s="3"/>
      <c r="O60" s="4"/>
      <c r="P60" s="4"/>
      <c r="Q60" s="4"/>
      <c r="R60" s="4"/>
      <c r="S60" s="4"/>
      <c r="T60" s="4"/>
      <c r="U60" s="5"/>
    </row>
    <row r="61" spans="1:21" x14ac:dyDescent="0.25">
      <c r="A61" s="1"/>
      <c r="B61" s="3"/>
      <c r="O61" s="4"/>
      <c r="P61" s="4"/>
      <c r="Q61" s="4"/>
      <c r="R61" s="4"/>
      <c r="S61" s="4"/>
      <c r="T61" s="4"/>
      <c r="U61" s="5"/>
    </row>
    <row r="62" spans="1:21" x14ac:dyDescent="0.25">
      <c r="A62" s="1"/>
      <c r="B62" s="3"/>
      <c r="O62" s="4"/>
      <c r="P62" s="4"/>
      <c r="Q62" s="4"/>
      <c r="R62" s="4"/>
      <c r="S62" s="4"/>
      <c r="T62" s="4"/>
      <c r="U62" s="5"/>
    </row>
    <row r="63" spans="1:21" x14ac:dyDescent="0.25">
      <c r="A63" s="1"/>
      <c r="B63" s="3"/>
      <c r="O63" s="4"/>
      <c r="P63" s="4"/>
      <c r="Q63" s="4"/>
      <c r="R63" s="4"/>
      <c r="S63" s="4"/>
      <c r="T63" s="4"/>
      <c r="U63" s="5"/>
    </row>
    <row r="64" spans="1:21" x14ac:dyDescent="0.25">
      <c r="A64" s="1"/>
      <c r="B64" s="3"/>
      <c r="O64" s="4"/>
      <c r="P64" s="4"/>
      <c r="Q64" s="4"/>
      <c r="R64" s="4"/>
      <c r="S64" s="4"/>
      <c r="T64" s="4"/>
      <c r="U64" s="5"/>
    </row>
    <row r="65" spans="1:21" x14ac:dyDescent="0.25">
      <c r="A65" s="1"/>
      <c r="B65" s="3"/>
      <c r="O65" s="4"/>
      <c r="P65" s="4"/>
      <c r="Q65" s="4"/>
      <c r="R65" s="4"/>
      <c r="S65" s="4"/>
      <c r="T65" s="4"/>
      <c r="U65" s="5"/>
    </row>
    <row r="66" spans="1:21" x14ac:dyDescent="0.25">
      <c r="A66" s="1"/>
      <c r="B66" s="3"/>
      <c r="O66" s="4"/>
      <c r="P66" s="4"/>
      <c r="Q66" s="4"/>
      <c r="R66" s="4"/>
      <c r="S66" s="4"/>
      <c r="T66" s="4"/>
      <c r="U66" s="5"/>
    </row>
    <row r="67" spans="1:21" x14ac:dyDescent="0.25">
      <c r="A67" s="1"/>
      <c r="B67" s="3"/>
    </row>
    <row r="68" spans="1:21" x14ac:dyDescent="0.25">
      <c r="A68" s="1"/>
      <c r="B68" s="3"/>
    </row>
    <row r="69" spans="1:21" x14ac:dyDescent="0.25">
      <c r="A69" s="1"/>
      <c r="B69" s="3"/>
    </row>
    <row r="70" spans="1:21" x14ac:dyDescent="0.25">
      <c r="A70" s="1"/>
      <c r="B70" s="3"/>
    </row>
    <row r="71" spans="1:21" x14ac:dyDescent="0.25">
      <c r="A71" s="1"/>
      <c r="B71" s="3"/>
    </row>
    <row r="72" spans="1:21" x14ac:dyDescent="0.25">
      <c r="A72" s="1"/>
      <c r="B72" s="3"/>
    </row>
    <row r="73" spans="1:21" x14ac:dyDescent="0.25">
      <c r="A73" s="1"/>
      <c r="B73" s="3"/>
    </row>
    <row r="74" spans="1:21" x14ac:dyDescent="0.25">
      <c r="A74" s="1"/>
      <c r="B74" s="3"/>
    </row>
    <row r="75" spans="1:21" x14ac:dyDescent="0.25">
      <c r="A75" s="1"/>
      <c r="B75" s="3"/>
    </row>
    <row r="76" spans="1:21" x14ac:dyDescent="0.25">
      <c r="A76" s="1"/>
      <c r="B76" s="3"/>
    </row>
    <row r="77" spans="1:21" x14ac:dyDescent="0.25">
      <c r="A77" s="1"/>
      <c r="B77" s="3"/>
    </row>
    <row r="78" spans="1:21" x14ac:dyDescent="0.25">
      <c r="A78" s="1"/>
      <c r="B78" s="3"/>
    </row>
    <row r="79" spans="1:21" x14ac:dyDescent="0.25">
      <c r="A79" s="1"/>
      <c r="B79" s="3"/>
    </row>
    <row r="80" spans="1:21" x14ac:dyDescent="0.25">
      <c r="A80" s="1"/>
      <c r="B80" s="3"/>
    </row>
    <row r="81" spans="1:2" x14ac:dyDescent="0.25">
      <c r="A81" s="1"/>
      <c r="B81" s="3"/>
    </row>
    <row r="82" spans="1:2" x14ac:dyDescent="0.25">
      <c r="A82" s="1"/>
      <c r="B82" s="3"/>
    </row>
    <row r="83" spans="1:2" x14ac:dyDescent="0.25">
      <c r="A83" s="1"/>
      <c r="B83" s="3"/>
    </row>
    <row r="84" spans="1:2" x14ac:dyDescent="0.25">
      <c r="A84" s="1"/>
      <c r="B84" s="3"/>
    </row>
    <row r="85" spans="1:2" x14ac:dyDescent="0.25">
      <c r="A85" s="1"/>
      <c r="B85" s="3"/>
    </row>
    <row r="86" spans="1:2" x14ac:dyDescent="0.25">
      <c r="A86" s="1"/>
      <c r="B86" s="3"/>
    </row>
    <row r="87" spans="1:2" x14ac:dyDescent="0.25">
      <c r="A87" s="1"/>
      <c r="B87" s="3"/>
    </row>
    <row r="88" spans="1:2" x14ac:dyDescent="0.25">
      <c r="A88" s="1"/>
      <c r="B88" s="3"/>
    </row>
    <row r="89" spans="1:2" x14ac:dyDescent="0.25">
      <c r="A89" s="1"/>
      <c r="B89" s="3"/>
    </row>
    <row r="90" spans="1:2" x14ac:dyDescent="0.25">
      <c r="A90" s="1"/>
      <c r="B90" s="3"/>
    </row>
    <row r="91" spans="1:2" x14ac:dyDescent="0.25">
      <c r="A91" s="1"/>
      <c r="B91" s="3"/>
    </row>
    <row r="92" spans="1:2" x14ac:dyDescent="0.25">
      <c r="A92" s="1"/>
      <c r="B92" s="3"/>
    </row>
    <row r="93" spans="1:2" x14ac:dyDescent="0.25">
      <c r="A93" s="1"/>
      <c r="B93" s="3"/>
    </row>
    <row r="94" spans="1:2" x14ac:dyDescent="0.25">
      <c r="A94" s="1"/>
      <c r="B94" s="3"/>
    </row>
    <row r="95" spans="1:2" x14ac:dyDescent="0.25">
      <c r="A95" s="1"/>
      <c r="B95" s="3"/>
    </row>
    <row r="96" spans="1:2" x14ac:dyDescent="0.25">
      <c r="A96" s="1"/>
      <c r="B96" s="3"/>
    </row>
    <row r="97" spans="1:2" x14ac:dyDescent="0.25">
      <c r="A97" s="1"/>
      <c r="B97" s="3"/>
    </row>
    <row r="98" spans="1:2" x14ac:dyDescent="0.25">
      <c r="A98" s="1"/>
      <c r="B98" s="3"/>
    </row>
    <row r="99" spans="1:2" x14ac:dyDescent="0.25">
      <c r="A99" s="1"/>
      <c r="B99" s="3"/>
    </row>
    <row r="100" spans="1:2" x14ac:dyDescent="0.25">
      <c r="A100" s="1"/>
      <c r="B100" s="3"/>
    </row>
    <row r="101" spans="1:2" x14ac:dyDescent="0.25">
      <c r="A101" s="1"/>
      <c r="B101" s="3"/>
    </row>
    <row r="102" spans="1:2" x14ac:dyDescent="0.25">
      <c r="A102" s="1"/>
      <c r="B102" s="3"/>
    </row>
    <row r="103" spans="1:2" x14ac:dyDescent="0.25">
      <c r="A103" s="1"/>
      <c r="B103" s="3"/>
    </row>
    <row r="104" spans="1:2" x14ac:dyDescent="0.25">
      <c r="A104" s="1"/>
      <c r="B104" s="3"/>
    </row>
    <row r="105" spans="1:2" x14ac:dyDescent="0.25">
      <c r="A105" s="1"/>
      <c r="B105" s="3"/>
    </row>
    <row r="106" spans="1:2" x14ac:dyDescent="0.25">
      <c r="A106" s="1"/>
      <c r="B106" s="3"/>
    </row>
    <row r="107" spans="1:2" x14ac:dyDescent="0.25">
      <c r="A107" s="1"/>
      <c r="B107" s="3"/>
    </row>
    <row r="108" spans="1:2" x14ac:dyDescent="0.25">
      <c r="A108" s="1"/>
      <c r="B108" s="3"/>
    </row>
    <row r="109" spans="1:2" x14ac:dyDescent="0.25">
      <c r="A109" s="1"/>
      <c r="B109" s="3"/>
    </row>
    <row r="110" spans="1:2" x14ac:dyDescent="0.25">
      <c r="A110" s="1"/>
      <c r="B110" s="3"/>
    </row>
    <row r="111" spans="1:2" x14ac:dyDescent="0.25">
      <c r="A111" s="1"/>
      <c r="B111" s="3"/>
    </row>
    <row r="112" spans="1:2" x14ac:dyDescent="0.25">
      <c r="A112" s="1"/>
      <c r="B112" s="3"/>
    </row>
    <row r="113" spans="1:2" x14ac:dyDescent="0.25">
      <c r="A113" s="1"/>
      <c r="B113" s="3"/>
    </row>
    <row r="114" spans="1:2" x14ac:dyDescent="0.25">
      <c r="A114" s="1"/>
      <c r="B114" s="3"/>
    </row>
    <row r="115" spans="1:2" x14ac:dyDescent="0.25">
      <c r="A115" s="1"/>
      <c r="B115" s="3"/>
    </row>
    <row r="116" spans="1:2" x14ac:dyDescent="0.25">
      <c r="A116" s="1"/>
      <c r="B116" s="3"/>
    </row>
    <row r="117" spans="1:2" x14ac:dyDescent="0.25">
      <c r="A117" s="1"/>
      <c r="B117" s="3"/>
    </row>
    <row r="118" spans="1:2" x14ac:dyDescent="0.25">
      <c r="A118" s="1"/>
      <c r="B118" s="3"/>
    </row>
    <row r="119" spans="1:2" x14ac:dyDescent="0.25">
      <c r="A119" s="1"/>
      <c r="B119" s="3"/>
    </row>
    <row r="120" spans="1:2" x14ac:dyDescent="0.25">
      <c r="A120" s="1"/>
      <c r="B120" s="3"/>
    </row>
    <row r="121" spans="1:2" x14ac:dyDescent="0.25">
      <c r="A121" s="1"/>
      <c r="B121" s="3"/>
    </row>
    <row r="122" spans="1:2" x14ac:dyDescent="0.25">
      <c r="A122" s="1"/>
      <c r="B122" s="3"/>
    </row>
    <row r="123" spans="1:2" x14ac:dyDescent="0.25">
      <c r="A123" s="1"/>
      <c r="B123" s="3"/>
    </row>
    <row r="124" spans="1:2" x14ac:dyDescent="0.25">
      <c r="A124" s="1"/>
      <c r="B124" s="3"/>
    </row>
    <row r="125" spans="1:2" x14ac:dyDescent="0.25">
      <c r="A125" s="1"/>
      <c r="B125" s="3"/>
    </row>
    <row r="126" spans="1:2" x14ac:dyDescent="0.25">
      <c r="A126" s="1"/>
      <c r="B126" s="3"/>
    </row>
    <row r="127" spans="1:2" x14ac:dyDescent="0.25">
      <c r="A127" s="1"/>
      <c r="B127" s="3"/>
    </row>
    <row r="128" spans="1:2" x14ac:dyDescent="0.25">
      <c r="A128" s="1"/>
      <c r="B128" s="3"/>
    </row>
    <row r="129" spans="1:2" x14ac:dyDescent="0.25">
      <c r="A129" s="1"/>
      <c r="B129" s="3"/>
    </row>
    <row r="130" spans="1:2" x14ac:dyDescent="0.25">
      <c r="A130" s="1"/>
      <c r="B130" s="3"/>
    </row>
    <row r="131" spans="1:2" x14ac:dyDescent="0.25">
      <c r="A131" s="1"/>
      <c r="B131" s="3"/>
    </row>
    <row r="132" spans="1:2" x14ac:dyDescent="0.25">
      <c r="A132" s="1"/>
      <c r="B132" s="3"/>
    </row>
    <row r="133" spans="1:2" x14ac:dyDescent="0.25">
      <c r="A133" s="1"/>
      <c r="B133" s="3"/>
    </row>
    <row r="134" spans="1:2" x14ac:dyDescent="0.25">
      <c r="A134" s="1"/>
      <c r="B134" s="3"/>
    </row>
    <row r="135" spans="1:2" x14ac:dyDescent="0.25">
      <c r="A135" s="1"/>
      <c r="B135" s="3"/>
    </row>
    <row r="136" spans="1:2" x14ac:dyDescent="0.25">
      <c r="A136" s="1"/>
      <c r="B136" s="3"/>
    </row>
    <row r="137" spans="1:2" x14ac:dyDescent="0.25">
      <c r="A137" s="1"/>
      <c r="B137" s="3"/>
    </row>
    <row r="138" spans="1:2" x14ac:dyDescent="0.25">
      <c r="A138" s="1"/>
      <c r="B138" s="3"/>
    </row>
    <row r="139" spans="1:2" x14ac:dyDescent="0.25">
      <c r="A139" s="1"/>
      <c r="B139" s="3"/>
    </row>
    <row r="140" spans="1:2" x14ac:dyDescent="0.25">
      <c r="A140" s="1"/>
      <c r="B140" s="3"/>
    </row>
    <row r="141" spans="1:2" x14ac:dyDescent="0.25">
      <c r="A141" s="1"/>
      <c r="B141" s="3"/>
    </row>
    <row r="142" spans="1:2" x14ac:dyDescent="0.25">
      <c r="A142" s="1"/>
      <c r="B142" s="3"/>
    </row>
    <row r="143" spans="1:2" x14ac:dyDescent="0.25">
      <c r="A143" s="1"/>
      <c r="B143" s="3"/>
    </row>
    <row r="144" spans="1:2" x14ac:dyDescent="0.25">
      <c r="A144" s="1"/>
      <c r="B144" s="3"/>
    </row>
    <row r="145" spans="1:2" x14ac:dyDescent="0.25">
      <c r="A145" s="1"/>
      <c r="B145" s="3"/>
    </row>
    <row r="146" spans="1:2" x14ac:dyDescent="0.25">
      <c r="A146" s="1"/>
      <c r="B146" s="3"/>
    </row>
    <row r="147" spans="1:2" x14ac:dyDescent="0.25">
      <c r="A147" s="1"/>
      <c r="B147" s="3"/>
    </row>
    <row r="148" spans="1:2" x14ac:dyDescent="0.25">
      <c r="A148" s="1"/>
      <c r="B148" s="3"/>
    </row>
    <row r="149" spans="1:2" x14ac:dyDescent="0.25">
      <c r="A149" s="1"/>
      <c r="B149" s="3"/>
    </row>
    <row r="150" spans="1:2" x14ac:dyDescent="0.25">
      <c r="A150" s="1"/>
      <c r="B150" s="3"/>
    </row>
    <row r="151" spans="1:2" x14ac:dyDescent="0.25">
      <c r="A151" s="1"/>
      <c r="B151" s="3"/>
    </row>
    <row r="152" spans="1:2" x14ac:dyDescent="0.25">
      <c r="A152" s="1"/>
      <c r="B152" s="3"/>
    </row>
    <row r="153" spans="1:2" x14ac:dyDescent="0.25">
      <c r="A153" s="1"/>
      <c r="B153" s="3"/>
    </row>
    <row r="154" spans="1:2" x14ac:dyDescent="0.25">
      <c r="A154" s="1"/>
      <c r="B154" s="3"/>
    </row>
    <row r="155" spans="1:2" x14ac:dyDescent="0.25">
      <c r="A155" s="1"/>
      <c r="B155" s="3"/>
    </row>
    <row r="156" spans="1:2" x14ac:dyDescent="0.25">
      <c r="A156" s="1"/>
      <c r="B156" s="3"/>
    </row>
    <row r="157" spans="1:2" x14ac:dyDescent="0.25">
      <c r="A157" s="1"/>
      <c r="B157" s="3"/>
    </row>
    <row r="158" spans="1:2" x14ac:dyDescent="0.25">
      <c r="A158" s="1"/>
      <c r="B158" s="3"/>
    </row>
    <row r="159" spans="1:2" x14ac:dyDescent="0.25">
      <c r="A159" s="1"/>
      <c r="B159" s="3"/>
    </row>
    <row r="160" spans="1:2" x14ac:dyDescent="0.25">
      <c r="A160" s="1"/>
      <c r="B160" s="3"/>
    </row>
    <row r="161" spans="1:2" x14ac:dyDescent="0.25">
      <c r="A161" s="1"/>
      <c r="B161" s="3"/>
    </row>
    <row r="162" spans="1:2" x14ac:dyDescent="0.25">
      <c r="A162" s="1"/>
      <c r="B162" s="3"/>
    </row>
    <row r="163" spans="1:2" x14ac:dyDescent="0.25">
      <c r="A163" s="1"/>
      <c r="B163" s="3"/>
    </row>
    <row r="164" spans="1:2" x14ac:dyDescent="0.25">
      <c r="A164" s="1"/>
      <c r="B164" s="3"/>
    </row>
    <row r="165" spans="1:2" x14ac:dyDescent="0.25">
      <c r="A165" s="1"/>
      <c r="B165" s="3"/>
    </row>
    <row r="166" spans="1:2" x14ac:dyDescent="0.25">
      <c r="A166" s="1"/>
      <c r="B166" s="3"/>
    </row>
    <row r="167" spans="1:2" x14ac:dyDescent="0.25">
      <c r="A167" s="1"/>
      <c r="B167" s="3"/>
    </row>
    <row r="168" spans="1:2" x14ac:dyDescent="0.25">
      <c r="A168" s="1"/>
      <c r="B168" s="3"/>
    </row>
    <row r="169" spans="1:2" x14ac:dyDescent="0.25">
      <c r="A169" s="1"/>
      <c r="B169" s="3"/>
    </row>
    <row r="170" spans="1:2" x14ac:dyDescent="0.25">
      <c r="A170" s="1"/>
      <c r="B170" s="3"/>
    </row>
    <row r="171" spans="1:2" x14ac:dyDescent="0.25">
      <c r="A171" s="1"/>
      <c r="B171" s="3"/>
    </row>
    <row r="172" spans="1:2" x14ac:dyDescent="0.25">
      <c r="A172" s="1"/>
      <c r="B172" s="3"/>
    </row>
    <row r="173" spans="1:2" x14ac:dyDescent="0.25">
      <c r="A173" s="1"/>
      <c r="B173" s="3"/>
    </row>
    <row r="174" spans="1:2" x14ac:dyDescent="0.25">
      <c r="A174" s="1"/>
      <c r="B174" s="3"/>
    </row>
    <row r="175" spans="1:2" x14ac:dyDescent="0.25">
      <c r="A175" s="1"/>
      <c r="B175" s="3"/>
    </row>
    <row r="176" spans="1:2" x14ac:dyDescent="0.25">
      <c r="A176" s="1"/>
      <c r="B176" s="3"/>
    </row>
    <row r="177" spans="1:2" x14ac:dyDescent="0.25">
      <c r="A177" s="1"/>
      <c r="B177" s="3"/>
    </row>
    <row r="178" spans="1:2" x14ac:dyDescent="0.25">
      <c r="A178" s="1"/>
      <c r="B178" s="3"/>
    </row>
    <row r="179" spans="1:2" x14ac:dyDescent="0.25">
      <c r="A179" s="1"/>
      <c r="B179" s="3"/>
    </row>
    <row r="180" spans="1:2" x14ac:dyDescent="0.25">
      <c r="A180" s="1"/>
      <c r="B180" s="3"/>
    </row>
    <row r="181" spans="1:2" x14ac:dyDescent="0.25">
      <c r="A181" s="1"/>
      <c r="B181" s="3"/>
    </row>
    <row r="182" spans="1:2" x14ac:dyDescent="0.25">
      <c r="A182" s="1"/>
      <c r="B182" s="3"/>
    </row>
    <row r="183" spans="1:2" x14ac:dyDescent="0.25">
      <c r="A183" s="1"/>
      <c r="B183" s="3"/>
    </row>
    <row r="184" spans="1:2" x14ac:dyDescent="0.25">
      <c r="A184" s="1"/>
      <c r="B184" s="3"/>
    </row>
    <row r="185" spans="1:2" x14ac:dyDescent="0.25">
      <c r="A185" s="1"/>
      <c r="B185" s="3"/>
    </row>
    <row r="186" spans="1:2" x14ac:dyDescent="0.25">
      <c r="A186" s="1"/>
      <c r="B186" s="3"/>
    </row>
    <row r="187" spans="1:2" x14ac:dyDescent="0.25">
      <c r="A187" s="1"/>
      <c r="B187" s="3"/>
    </row>
    <row r="188" spans="1:2" x14ac:dyDescent="0.25">
      <c r="A188" s="1"/>
      <c r="B188" s="3"/>
    </row>
    <row r="189" spans="1:2" x14ac:dyDescent="0.25">
      <c r="A189" s="1"/>
      <c r="B189" s="3"/>
    </row>
    <row r="190" spans="1:2" x14ac:dyDescent="0.25">
      <c r="A190" s="1"/>
      <c r="B190" s="3"/>
    </row>
    <row r="191" spans="1:2" x14ac:dyDescent="0.25">
      <c r="A191" s="1"/>
      <c r="B191" s="3"/>
    </row>
    <row r="192" spans="1:2" x14ac:dyDescent="0.25">
      <c r="A192" s="1"/>
      <c r="B192" s="3"/>
    </row>
    <row r="193" spans="1:2" x14ac:dyDescent="0.25">
      <c r="A193" s="1"/>
      <c r="B193" s="3"/>
    </row>
    <row r="194" spans="1:2" x14ac:dyDescent="0.25">
      <c r="A194" s="1"/>
      <c r="B194" s="3"/>
    </row>
    <row r="195" spans="1:2" x14ac:dyDescent="0.25">
      <c r="A195" s="1"/>
      <c r="B195" s="3"/>
    </row>
    <row r="196" spans="1:2" x14ac:dyDescent="0.25">
      <c r="A196" s="1"/>
      <c r="B196" s="3"/>
    </row>
    <row r="197" spans="1:2" x14ac:dyDescent="0.25">
      <c r="A197" s="1"/>
      <c r="B197" s="3"/>
    </row>
    <row r="198" spans="1:2" x14ac:dyDescent="0.25">
      <c r="A198" s="1"/>
      <c r="B198" s="3"/>
    </row>
    <row r="199" spans="1:2" x14ac:dyDescent="0.25">
      <c r="A199" s="1"/>
      <c r="B199" s="3"/>
    </row>
    <row r="200" spans="1:2" x14ac:dyDescent="0.25">
      <c r="A200" s="1"/>
      <c r="B200" s="3"/>
    </row>
    <row r="201" spans="1:2" x14ac:dyDescent="0.25">
      <c r="A201" s="1"/>
      <c r="B201" s="3"/>
    </row>
    <row r="202" spans="1:2" x14ac:dyDescent="0.25">
      <c r="A202" s="1"/>
      <c r="B202" s="3"/>
    </row>
    <row r="203" spans="1:2" x14ac:dyDescent="0.25">
      <c r="A203" s="1"/>
      <c r="B203" s="3"/>
    </row>
    <row r="204" spans="1:2" x14ac:dyDescent="0.25">
      <c r="A204" s="1"/>
      <c r="B204" s="3"/>
    </row>
    <row r="205" spans="1:2" x14ac:dyDescent="0.25">
      <c r="A205" s="1"/>
      <c r="B205" s="3"/>
    </row>
    <row r="206" spans="1:2" x14ac:dyDescent="0.25">
      <c r="A206" s="1"/>
      <c r="B206" s="3"/>
    </row>
    <row r="207" spans="1:2" x14ac:dyDescent="0.25">
      <c r="A207" s="1"/>
      <c r="B207" s="3"/>
    </row>
    <row r="208" spans="1:2" x14ac:dyDescent="0.25">
      <c r="A208" s="1"/>
      <c r="B208" s="3"/>
    </row>
    <row r="209" spans="1:2" x14ac:dyDescent="0.25">
      <c r="A209" s="1"/>
      <c r="B209" s="3"/>
    </row>
    <row r="210" spans="1:2" x14ac:dyDescent="0.25">
      <c r="A210" s="1"/>
      <c r="B210" s="3"/>
    </row>
    <row r="211" spans="1:2" x14ac:dyDescent="0.25">
      <c r="A211" s="1"/>
      <c r="B211" s="3"/>
    </row>
    <row r="212" spans="1:2" x14ac:dyDescent="0.25">
      <c r="A212" s="1"/>
      <c r="B212" s="3"/>
    </row>
    <row r="213" spans="1:2" x14ac:dyDescent="0.25">
      <c r="A213" s="1"/>
      <c r="B213" s="3"/>
    </row>
    <row r="214" spans="1:2" x14ac:dyDescent="0.25">
      <c r="A214" s="1"/>
      <c r="B214" s="3"/>
    </row>
    <row r="215" spans="1:2" x14ac:dyDescent="0.25">
      <c r="A215" s="1"/>
      <c r="B215" s="3"/>
    </row>
    <row r="216" spans="1:2" x14ac:dyDescent="0.25">
      <c r="A216" s="1"/>
      <c r="B216" s="3"/>
    </row>
    <row r="217" spans="1:2" x14ac:dyDescent="0.25">
      <c r="A217" s="1"/>
      <c r="B217" s="3"/>
    </row>
    <row r="218" spans="1:2" x14ac:dyDescent="0.25">
      <c r="A218" s="1"/>
      <c r="B218" s="3"/>
    </row>
    <row r="219" spans="1:2" x14ac:dyDescent="0.25">
      <c r="A219" s="1"/>
      <c r="B219" s="3"/>
    </row>
    <row r="220" spans="1:2" x14ac:dyDescent="0.25">
      <c r="A220" s="1"/>
      <c r="B220" s="3"/>
    </row>
    <row r="221" spans="1:2" x14ac:dyDescent="0.25">
      <c r="A221" s="1"/>
      <c r="B221" s="3"/>
    </row>
    <row r="222" spans="1:2" x14ac:dyDescent="0.25">
      <c r="A222" s="1"/>
      <c r="B222" s="3"/>
    </row>
    <row r="223" spans="1:2" x14ac:dyDescent="0.25">
      <c r="A223" s="1"/>
      <c r="B223" s="3"/>
    </row>
    <row r="224" spans="1:2" x14ac:dyDescent="0.25">
      <c r="A224" s="1"/>
      <c r="B224" s="3"/>
    </row>
    <row r="225" spans="1:2" x14ac:dyDescent="0.25">
      <c r="A225" s="1"/>
      <c r="B225" s="3"/>
    </row>
    <row r="226" spans="1:2" x14ac:dyDescent="0.25">
      <c r="A226" s="1"/>
      <c r="B226" s="3"/>
    </row>
    <row r="227" spans="1:2" x14ac:dyDescent="0.25">
      <c r="A227" s="1"/>
      <c r="B227" s="3"/>
    </row>
    <row r="228" spans="1:2" x14ac:dyDescent="0.25">
      <c r="A228" s="1"/>
      <c r="B228" s="3"/>
    </row>
    <row r="229" spans="1:2" x14ac:dyDescent="0.25">
      <c r="A229" s="1"/>
      <c r="B229" s="3"/>
    </row>
    <row r="230" spans="1:2" x14ac:dyDescent="0.25">
      <c r="A230" s="1"/>
      <c r="B230" s="3"/>
    </row>
    <row r="231" spans="1:2" x14ac:dyDescent="0.25">
      <c r="A231" s="1"/>
      <c r="B231" s="3"/>
    </row>
    <row r="232" spans="1:2" x14ac:dyDescent="0.25">
      <c r="A232" s="1"/>
      <c r="B232" s="3"/>
    </row>
    <row r="233" spans="1:2" x14ac:dyDescent="0.25">
      <c r="A233" s="1"/>
      <c r="B233" s="3"/>
    </row>
    <row r="234" spans="1:2" x14ac:dyDescent="0.25">
      <c r="A234" s="1"/>
      <c r="B234" s="3"/>
    </row>
    <row r="235" spans="1:2" x14ac:dyDescent="0.25">
      <c r="A235" s="1"/>
      <c r="B235" s="3"/>
    </row>
    <row r="236" spans="1:2" x14ac:dyDescent="0.25">
      <c r="A236" s="1"/>
      <c r="B236" s="3"/>
    </row>
    <row r="237" spans="1:2" x14ac:dyDescent="0.25">
      <c r="A237" s="1"/>
      <c r="B237" s="3"/>
    </row>
    <row r="238" spans="1:2" x14ac:dyDescent="0.25">
      <c r="A238" s="1"/>
      <c r="B238" s="3"/>
    </row>
    <row r="239" spans="1:2" x14ac:dyDescent="0.25">
      <c r="A239" s="1"/>
      <c r="B239" s="3"/>
    </row>
    <row r="240" spans="1:2" x14ac:dyDescent="0.25">
      <c r="A240" s="1"/>
      <c r="B240" s="3"/>
    </row>
    <row r="241" spans="1:2" x14ac:dyDescent="0.25">
      <c r="A241" s="1"/>
      <c r="B241" s="3"/>
    </row>
    <row r="242" spans="1:2" x14ac:dyDescent="0.25">
      <c r="A242" s="1"/>
      <c r="B242" s="3"/>
    </row>
    <row r="243" spans="1:2" x14ac:dyDescent="0.25">
      <c r="A243" s="1"/>
      <c r="B243" s="3"/>
    </row>
    <row r="244" spans="1:2" x14ac:dyDescent="0.25">
      <c r="A244" s="1"/>
      <c r="B244" s="3"/>
    </row>
    <row r="245" spans="1:2" x14ac:dyDescent="0.25">
      <c r="A245" s="1"/>
      <c r="B245" s="3"/>
    </row>
    <row r="246" spans="1:2" x14ac:dyDescent="0.25">
      <c r="A246" s="1"/>
      <c r="B246" s="3"/>
    </row>
    <row r="247" spans="1:2" x14ac:dyDescent="0.25">
      <c r="A247" s="1"/>
      <c r="B247" s="3"/>
    </row>
    <row r="248" spans="1:2" x14ac:dyDescent="0.25">
      <c r="A248" s="1"/>
      <c r="B248" s="3"/>
    </row>
    <row r="249" spans="1:2" x14ac:dyDescent="0.25">
      <c r="A249" s="1"/>
      <c r="B249" s="3"/>
    </row>
    <row r="250" spans="1:2" x14ac:dyDescent="0.25">
      <c r="A250" s="1"/>
      <c r="B250" s="3"/>
    </row>
    <row r="251" spans="1:2" x14ac:dyDescent="0.25">
      <c r="A251" s="1"/>
      <c r="B251" s="3"/>
    </row>
    <row r="252" spans="1:2" x14ac:dyDescent="0.25">
      <c r="A252" s="1"/>
      <c r="B252" s="3"/>
    </row>
    <row r="253" spans="1:2" x14ac:dyDescent="0.25">
      <c r="A253" s="1"/>
      <c r="B253" s="3"/>
    </row>
    <row r="254" spans="1:2" x14ac:dyDescent="0.25">
      <c r="A254" s="1"/>
      <c r="B254" s="3"/>
    </row>
    <row r="255" spans="1:2" x14ac:dyDescent="0.25">
      <c r="A255" s="1"/>
      <c r="B255" s="3"/>
    </row>
    <row r="256" spans="1:2" x14ac:dyDescent="0.25">
      <c r="A256" s="1"/>
      <c r="B256" s="3"/>
    </row>
    <row r="257" spans="1:2" x14ac:dyDescent="0.25">
      <c r="A257" s="1"/>
      <c r="B257" s="3"/>
    </row>
    <row r="258" spans="1:2" x14ac:dyDescent="0.25">
      <c r="A258" s="1"/>
      <c r="B258" s="3"/>
    </row>
    <row r="259" spans="1:2" x14ac:dyDescent="0.25">
      <c r="A259" s="1"/>
      <c r="B259" s="3"/>
    </row>
    <row r="260" spans="1:2" x14ac:dyDescent="0.25">
      <c r="A260" s="1"/>
      <c r="B260" s="3"/>
    </row>
    <row r="261" spans="1:2" x14ac:dyDescent="0.25">
      <c r="A261" s="1"/>
      <c r="B261" s="3"/>
    </row>
    <row r="262" spans="1:2" x14ac:dyDescent="0.25">
      <c r="A262" s="1"/>
      <c r="B262" s="3"/>
    </row>
    <row r="263" spans="1:2" x14ac:dyDescent="0.25">
      <c r="A263" s="1"/>
      <c r="B263" s="3"/>
    </row>
    <row r="264" spans="1:2" x14ac:dyDescent="0.25">
      <c r="A264" s="1"/>
      <c r="B264" s="3"/>
    </row>
    <row r="265" spans="1:2" x14ac:dyDescent="0.25">
      <c r="A265" s="1"/>
      <c r="B265" s="3"/>
    </row>
    <row r="266" spans="1:2" x14ac:dyDescent="0.25">
      <c r="A266" s="1"/>
      <c r="B266" s="3"/>
    </row>
    <row r="267" spans="1:2" x14ac:dyDescent="0.25">
      <c r="A267" s="1"/>
      <c r="B267" s="3"/>
    </row>
    <row r="268" spans="1:2" x14ac:dyDescent="0.25">
      <c r="A268" s="1"/>
      <c r="B268" s="3"/>
    </row>
    <row r="269" spans="1:2" x14ac:dyDescent="0.25">
      <c r="A269" s="1"/>
      <c r="B269" s="3"/>
    </row>
    <row r="270" spans="1:2" x14ac:dyDescent="0.25">
      <c r="A270" s="1"/>
      <c r="B270" s="3"/>
    </row>
    <row r="271" spans="1:2" x14ac:dyDescent="0.25">
      <c r="A271" s="1"/>
      <c r="B271" s="3"/>
    </row>
    <row r="272" spans="1:2" x14ac:dyDescent="0.25">
      <c r="A272" s="1"/>
      <c r="B272" s="3"/>
    </row>
    <row r="273" spans="1:2" x14ac:dyDescent="0.25">
      <c r="A273" s="1"/>
      <c r="B273" s="3"/>
    </row>
    <row r="274" spans="1:2" x14ac:dyDescent="0.25">
      <c r="A274" s="1"/>
      <c r="B274" s="3"/>
    </row>
    <row r="275" spans="1:2" x14ac:dyDescent="0.25">
      <c r="A275" s="1"/>
      <c r="B275" s="3"/>
    </row>
    <row r="276" spans="1:2" x14ac:dyDescent="0.25">
      <c r="A276" s="1"/>
      <c r="B276" s="3"/>
    </row>
    <row r="277" spans="1:2" x14ac:dyDescent="0.25">
      <c r="A277" s="1"/>
      <c r="B277" s="3"/>
    </row>
    <row r="278" spans="1:2" x14ac:dyDescent="0.25">
      <c r="A278" s="1"/>
      <c r="B278" s="3"/>
    </row>
    <row r="279" spans="1:2" x14ac:dyDescent="0.25">
      <c r="A279" s="1"/>
      <c r="B279" s="3"/>
    </row>
    <row r="280" spans="1:2" x14ac:dyDescent="0.25">
      <c r="A280" s="1"/>
      <c r="B280" s="3"/>
    </row>
    <row r="281" spans="1:2" x14ac:dyDescent="0.25">
      <c r="A281" s="1"/>
      <c r="B281" s="3"/>
    </row>
    <row r="282" spans="1:2" x14ac:dyDescent="0.25">
      <c r="A282" s="1"/>
      <c r="B282" s="3"/>
    </row>
    <row r="283" spans="1:2" x14ac:dyDescent="0.25">
      <c r="A283" s="1"/>
      <c r="B283" s="3"/>
    </row>
    <row r="284" spans="1:2" x14ac:dyDescent="0.25">
      <c r="A284" s="1"/>
      <c r="B284" s="3"/>
    </row>
    <row r="285" spans="1:2" x14ac:dyDescent="0.25">
      <c r="A285" s="1"/>
      <c r="B285" s="3"/>
    </row>
    <row r="286" spans="1:2" x14ac:dyDescent="0.25">
      <c r="A286" s="1"/>
      <c r="B286" s="3"/>
    </row>
    <row r="287" spans="1:2" x14ac:dyDescent="0.25">
      <c r="A287" s="1"/>
      <c r="B287" s="3"/>
    </row>
    <row r="288" spans="1:2" x14ac:dyDescent="0.25">
      <c r="A288" s="1"/>
      <c r="B288" s="3"/>
    </row>
    <row r="289" spans="1:2" x14ac:dyDescent="0.25">
      <c r="A289" s="1"/>
      <c r="B289" s="3"/>
    </row>
    <row r="290" spans="1:2" x14ac:dyDescent="0.25">
      <c r="A290" s="1"/>
      <c r="B290" s="3"/>
    </row>
    <row r="291" spans="1:2" x14ac:dyDescent="0.25">
      <c r="A291" s="1"/>
      <c r="B291" s="3"/>
    </row>
    <row r="292" spans="1:2" x14ac:dyDescent="0.25">
      <c r="A292" s="1"/>
      <c r="B292" s="3"/>
    </row>
    <row r="293" spans="1:2" x14ac:dyDescent="0.25">
      <c r="A293" s="1"/>
      <c r="B293" s="3"/>
    </row>
    <row r="294" spans="1:2" x14ac:dyDescent="0.25">
      <c r="A294" s="1"/>
      <c r="B294" s="3"/>
    </row>
    <row r="295" spans="1:2" x14ac:dyDescent="0.25">
      <c r="A295" s="1"/>
      <c r="B295" s="3"/>
    </row>
    <row r="296" spans="1:2" x14ac:dyDescent="0.25">
      <c r="A296" s="1"/>
      <c r="B296" s="3"/>
    </row>
    <row r="297" spans="1:2" x14ac:dyDescent="0.25">
      <c r="A297" s="1"/>
      <c r="B297" s="3"/>
    </row>
    <row r="298" spans="1:2" x14ac:dyDescent="0.25">
      <c r="A298" s="1"/>
      <c r="B298" s="3"/>
    </row>
    <row r="299" spans="1:2" x14ac:dyDescent="0.25">
      <c r="A299" s="1"/>
      <c r="B299" s="3"/>
    </row>
    <row r="300" spans="1:2" x14ac:dyDescent="0.25">
      <c r="A300" s="1"/>
      <c r="B300" s="3"/>
    </row>
    <row r="301" spans="1:2" x14ac:dyDescent="0.25">
      <c r="A301" s="1"/>
      <c r="B301" s="3"/>
    </row>
    <row r="302" spans="1:2" x14ac:dyDescent="0.25">
      <c r="A302" s="1"/>
      <c r="B302" s="3"/>
    </row>
    <row r="303" spans="1:2" x14ac:dyDescent="0.25">
      <c r="A303" s="1"/>
      <c r="B303" s="3"/>
    </row>
    <row r="304" spans="1:2" x14ac:dyDescent="0.25">
      <c r="A304" s="1"/>
      <c r="B304" s="3"/>
    </row>
    <row r="305" spans="1:2" x14ac:dyDescent="0.25">
      <c r="A305" s="1"/>
      <c r="B305" s="3"/>
    </row>
    <row r="306" spans="1:2" x14ac:dyDescent="0.25">
      <c r="A306" s="1"/>
      <c r="B306" s="3"/>
    </row>
    <row r="307" spans="1:2" x14ac:dyDescent="0.25">
      <c r="A307" s="1"/>
      <c r="B307" s="3"/>
    </row>
    <row r="308" spans="1:2" x14ac:dyDescent="0.25">
      <c r="A308" s="1"/>
      <c r="B308" s="3"/>
    </row>
    <row r="309" spans="1:2" x14ac:dyDescent="0.25">
      <c r="A309" s="1"/>
      <c r="B309" s="3"/>
    </row>
    <row r="310" spans="1:2" x14ac:dyDescent="0.25">
      <c r="A310" s="1"/>
      <c r="B310" s="3"/>
    </row>
    <row r="311" spans="1:2" x14ac:dyDescent="0.25">
      <c r="A311" s="1"/>
      <c r="B311" s="3"/>
    </row>
    <row r="312" spans="1:2" x14ac:dyDescent="0.25">
      <c r="A312" s="1"/>
      <c r="B312" s="3"/>
    </row>
    <row r="313" spans="1:2" x14ac:dyDescent="0.25">
      <c r="A313" s="1"/>
      <c r="B313" s="3"/>
    </row>
    <row r="314" spans="1:2" x14ac:dyDescent="0.25">
      <c r="A314" s="1"/>
      <c r="B314" s="3"/>
    </row>
    <row r="315" spans="1:2" x14ac:dyDescent="0.25">
      <c r="A315" s="1"/>
      <c r="B315" s="3"/>
    </row>
    <row r="316" spans="1:2" x14ac:dyDescent="0.25">
      <c r="A316" s="1"/>
      <c r="B316" s="3"/>
    </row>
    <row r="317" spans="1:2" x14ac:dyDescent="0.25">
      <c r="A317" s="1"/>
      <c r="B317" s="3"/>
    </row>
    <row r="318" spans="1:2" x14ac:dyDescent="0.25">
      <c r="A318" s="1"/>
      <c r="B318" s="3"/>
    </row>
    <row r="319" spans="1:2" x14ac:dyDescent="0.25">
      <c r="A319" s="1"/>
      <c r="B319" s="3"/>
    </row>
    <row r="320" spans="1:2" x14ac:dyDescent="0.25">
      <c r="A320" s="1"/>
      <c r="B320" s="3"/>
    </row>
    <row r="321" spans="1:2" x14ac:dyDescent="0.25">
      <c r="A321" s="1"/>
      <c r="B321" s="3"/>
    </row>
    <row r="322" spans="1:2" x14ac:dyDescent="0.25">
      <c r="A322" s="1"/>
      <c r="B322" s="3"/>
    </row>
    <row r="323" spans="1:2" x14ac:dyDescent="0.25">
      <c r="A323" s="1"/>
      <c r="B323" s="3"/>
    </row>
    <row r="324" spans="1:2" x14ac:dyDescent="0.25">
      <c r="A324" s="1"/>
      <c r="B324" s="3"/>
    </row>
    <row r="325" spans="1:2" x14ac:dyDescent="0.25">
      <c r="A325" s="1"/>
      <c r="B325" s="3"/>
    </row>
    <row r="326" spans="1:2" x14ac:dyDescent="0.25">
      <c r="A326" s="1"/>
      <c r="B326" s="3"/>
    </row>
    <row r="327" spans="1:2" x14ac:dyDescent="0.25">
      <c r="A327" s="1"/>
      <c r="B327" s="3"/>
    </row>
    <row r="328" spans="1:2" x14ac:dyDescent="0.25">
      <c r="A328" s="1"/>
      <c r="B328" s="3"/>
    </row>
    <row r="329" spans="1:2" x14ac:dyDescent="0.25">
      <c r="A329" s="1"/>
      <c r="B329" s="3"/>
    </row>
  </sheetData>
  <mergeCells count="8">
    <mergeCell ref="C2:D2"/>
    <mergeCell ref="E2:F2"/>
    <mergeCell ref="G2:H2"/>
    <mergeCell ref="I2:J2"/>
    <mergeCell ref="K2:L2"/>
    <mergeCell ref="M2:N2"/>
    <mergeCell ref="A1:N1"/>
    <mergeCell ref="A2:B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2020-02-23T08:41:32Z</cp:lastPrinted>
  <dcterms:created xsi:type="dcterms:W3CDTF">2020-02-23T07:32:58Z</dcterms:created>
  <dcterms:modified xsi:type="dcterms:W3CDTF">2020-02-23T08:44:07Z</dcterms:modified>
</cp:coreProperties>
</file>